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525" windowHeight="4950" activeTab="1"/>
  </bookViews>
  <sheets>
    <sheet name="Лист2" sheetId="1" r:id="rId1"/>
    <sheet name="Лист1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'Лист1'!$A$1:$O$116</definedName>
  </definedNames>
  <calcPr fullCalcOnLoad="1"/>
</workbook>
</file>

<file path=xl/sharedStrings.xml><?xml version="1.0" encoding="utf-8"?>
<sst xmlns="http://schemas.openxmlformats.org/spreadsheetml/2006/main" count="532" uniqueCount="425">
  <si>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</si>
  <si>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</si>
  <si>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</si>
  <si>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</si>
  <si>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</si>
  <si>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</si>
  <si>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</si>
  <si>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</si>
  <si>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</si>
  <si>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</si>
  <si>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</si>
  <si>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</si>
  <si>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</si>
  <si>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</si>
  <si>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</si>
  <si>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</si>
  <si>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</si>
  <si>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</si>
  <si>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</si>
  <si>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</si>
  <si>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</si>
  <si>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</si>
  <si>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</si>
  <si>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</si>
  <si>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</si>
  <si>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</si>
  <si>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</si>
  <si>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</si>
  <si>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</si>
  <si>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</si>
  <si>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</si>
  <si>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</si>
  <si>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</si>
  <si>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</si>
  <si>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</si>
  <si>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</si>
  <si>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</si>
  <si>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</si>
  <si>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</si>
  <si>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</si>
  <si>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</si>
  <si>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</si>
  <si>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</si>
  <si>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</si>
  <si>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</si>
  <si>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</si>
  <si>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</si>
  <si>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</si>
  <si>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</si>
  <si>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</si>
  <si>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</si>
  <si>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</si>
  <si>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</si>
  <si>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</si>
  <si>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</si>
  <si>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</si>
  <si>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</si>
  <si>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</si>
  <si>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</si>
  <si>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</si>
  <si>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</si>
  <si>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</si>
  <si>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</si>
  <si>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</si>
  <si>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</si>
  <si>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</si>
  <si>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</si>
  <si>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</si>
  <si>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</si>
  <si>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</si>
  <si>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</si>
  <si>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г. Бишкек ул.Мира 303</t>
  </si>
  <si>
    <t xml:space="preserve">                                             ОТЧЁТ  О  ПРИБЫЛЯХ  И  УБЫТКАХ    </t>
  </si>
  <si>
    <t>Проценты по депозитам в НБКР</t>
  </si>
  <si>
    <t xml:space="preserve">Проценты по депозитам в банках и других  </t>
  </si>
  <si>
    <t>финансовых учреждениях</t>
  </si>
  <si>
    <t>Проценты от операций по РЕПО-соглашениям</t>
  </si>
  <si>
    <t>Проценты и комиссионные по кредитам клиентам</t>
  </si>
  <si>
    <t>ВСЕГО:ПРОЦЕНТНЫЕ  ДОХОДЫ</t>
  </si>
  <si>
    <t>Проценты по депозитам до востребования</t>
  </si>
  <si>
    <t>юридических лиц</t>
  </si>
  <si>
    <t>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</si>
  <si>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</si>
  <si>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</si>
  <si>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несоблюдение обязательных резервных требований</t>
  </si>
  <si>
    <t>Проценты по долгосрочному долгу, и прочие</t>
  </si>
  <si>
    <t>процентные расходы</t>
  </si>
  <si>
    <t>ЧИСТЫЙ ПРОЦЕНТНЫЙ ДОХОД</t>
  </si>
  <si>
    <t>ФОРМА 2</t>
  </si>
  <si>
    <t xml:space="preserve">   Приложение 2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</si>
  <si>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</si>
  <si>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</si>
  <si>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</si>
  <si>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</si>
  <si>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</si>
  <si>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</si>
  <si>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                             Название</t>
  </si>
  <si>
    <t xml:space="preserve">                ОПЕРАЦИОННЫЕ ДОХОДЫ</t>
  </si>
  <si>
    <t>Прочие  доходы</t>
  </si>
  <si>
    <t>Расходы на персонал</t>
  </si>
  <si>
    <t>Административные расходы</t>
  </si>
  <si>
    <t>Расходы по кредитам и долгам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</si>
  <si>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</si>
  <si>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</si>
  <si>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</si>
  <si>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</si>
  <si>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>Налог  на прибыль</t>
  </si>
  <si>
    <t>Отсроченные налоги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</si>
  <si>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</si>
  <si>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</si>
  <si>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</si>
  <si>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</si>
  <si>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</si>
  <si>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</si>
  <si>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</si>
  <si>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</si>
  <si>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</si>
  <si>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</si>
  <si>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 xml:space="preserve">             ПРОЦЕНТНЫЕ  РАСХОДЫ</t>
  </si>
  <si>
    <t xml:space="preserve">              ПРОЦЕНТНЫЕ  ДОХОДЫ</t>
  </si>
  <si>
    <t xml:space="preserve">           ОПЕРАЦИОННЫЕ РАСХОДЫ</t>
  </si>
  <si>
    <t>ВСЕГО:ПРОЦЕНТНЫЕ  РАСХОДЫ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</si>
  <si>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</si>
  <si>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</si>
  <si>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</si>
  <si>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</si>
  <si>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</si>
  <si>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      ЧИСТЫЙ ПРОЦЕНТНЫЙ ДОХОД</t>
  </si>
  <si>
    <t xml:space="preserve">  минус:Резерв на покрытие потенциальных</t>
  </si>
  <si>
    <t xml:space="preserve"> </t>
  </si>
  <si>
    <t>Начисленные проценты к выплате</t>
  </si>
  <si>
    <t xml:space="preserve">Проценты по кредитам  от НБКР  и плата за </t>
  </si>
  <si>
    <t>Торговые ценные бумаги - акции и другие</t>
  </si>
  <si>
    <t xml:space="preserve">Годные для продажи долговые ценные 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</si>
  <si>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</si>
  <si>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</si>
  <si>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</si>
  <si>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отчетный</t>
  </si>
  <si>
    <t>период</t>
  </si>
  <si>
    <t>Предыдущий</t>
  </si>
  <si>
    <t>Отчетный</t>
  </si>
  <si>
    <t xml:space="preserve">Другие расходы  на основные средства, включая </t>
  </si>
  <si>
    <t>налог на собственность</t>
  </si>
  <si>
    <t>предыдущий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</si>
  <si>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</si>
  <si>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</si>
  <si>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</si>
  <si>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</si>
  <si>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</si>
  <si>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</si>
  <si>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</si>
  <si>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</si>
  <si>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</si>
  <si>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</si>
  <si>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</si>
  <si>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</si>
  <si>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</si>
  <si>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</si>
  <si>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</si>
  <si>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</si>
  <si>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</si>
  <si>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</si>
  <si>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</si>
  <si>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</si>
  <si>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</si>
  <si>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</si>
  <si>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</si>
  <si>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>Проценты  по долговым обязательствам</t>
  </si>
  <si>
    <t>Доходы (убытки) от  операций  с драгоценными</t>
  </si>
  <si>
    <t>торговых операций (сальдо)</t>
  </si>
  <si>
    <t xml:space="preserve">металлами, иностранной валютой, от инвестиций и  </t>
  </si>
  <si>
    <t>Расходы на амортизацию основных средств и</t>
  </si>
  <si>
    <t xml:space="preserve">нематериальных активов </t>
  </si>
  <si>
    <t xml:space="preserve">Чистый доход(убытки) до непредвиденных доходов  </t>
  </si>
  <si>
    <t>и расходов</t>
  </si>
  <si>
    <r>
      <t xml:space="preserve">       </t>
    </r>
    <r>
      <rPr>
        <b/>
        <i/>
        <sz val="10"/>
        <rFont val="Arial Cyr"/>
        <family val="2"/>
      </rPr>
      <t>Прибыль на одну акцию</t>
    </r>
  </si>
  <si>
    <t xml:space="preserve">      ЗАО "БАНК  АЗИИ"</t>
  </si>
  <si>
    <t xml:space="preserve">      ЗАО"БАНК  АЗИИ"</t>
  </si>
  <si>
    <t xml:space="preserve">       ЗАО "БАНК  АЗИИ"</t>
  </si>
  <si>
    <t>Джуматаев Т.Н.</t>
  </si>
  <si>
    <t xml:space="preserve">Председатель Правления                            </t>
  </si>
  <si>
    <t xml:space="preserve">        Председатель Правления(Президент) банка    Джуматаев Т.Н.</t>
  </si>
  <si>
    <t xml:space="preserve">Проценты по депозитам банков и  </t>
  </si>
  <si>
    <t xml:space="preserve">  минус:Резерв на покрытие потенц.потерь </t>
  </si>
  <si>
    <t>и убытков по ЦБ и активам,отлич. от кредитов</t>
  </si>
  <si>
    <t>Плата за услуги и комиссионные сборы</t>
  </si>
  <si>
    <t>ВСЕГО: ОПЕРАЦИОННЫЕ ДОХОДЫ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</si>
  <si>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</si>
  <si>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</si>
  <si>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</si>
  <si>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Всего: Расходы по налогу на прибыль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</si>
  <si>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</si>
  <si>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</si>
  <si>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</si>
  <si>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</si>
  <si>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</si>
  <si>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</si>
  <si>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</si>
  <si>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период 2008 г.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</si>
  <si>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</si>
  <si>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</si>
  <si>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</si>
  <si>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</si>
  <si>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</si>
  <si>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</si>
  <si>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</si>
  <si>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</si>
  <si>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</si>
  <si>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</si>
  <si>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</si>
  <si>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</si>
  <si>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</si>
  <si>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</si>
  <si>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</si>
  <si>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</si>
  <si>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</si>
  <si>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</si>
  <si>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</si>
  <si>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</si>
  <si>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</si>
  <si>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</si>
  <si>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</si>
  <si>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</si>
  <si>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</si>
  <si>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</si>
  <si>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</si>
  <si>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</si>
  <si>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</si>
  <si>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</si>
  <si>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</si>
  <si>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</si>
  <si>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</si>
  <si>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</si>
  <si>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>Проценты по кредитам в банках и др.ФКУ</t>
  </si>
  <si>
    <t>2009 год</t>
  </si>
  <si>
    <t>период 2009г.</t>
  </si>
  <si>
    <t>период 2009 г.</t>
  </si>
  <si>
    <t>бумаги коммерческих организаций</t>
  </si>
  <si>
    <t>Проценты от операций по РЕПО-согл,межбанк.кредитам</t>
  </si>
  <si>
    <t xml:space="preserve">И.О.Главного бухгалтера </t>
  </si>
  <si>
    <t>Сыдыкбаева А.Э.</t>
  </si>
  <si>
    <t xml:space="preserve">        И.О.Главного бухгалтера                                Сыдыкбаева А.Э.</t>
  </si>
  <si>
    <t xml:space="preserve">Председатель Правления </t>
  </si>
  <si>
    <t>Денежные средства и их эквиваленты на конец периода</t>
  </si>
  <si>
    <t>Денежные средства и их эквиваленты на начало года</t>
  </si>
  <si>
    <t>Чистый прирост (уменьшение) денежных средств и их эквивалентов</t>
  </si>
  <si>
    <t>Влияние колебаний валютного курса</t>
  </si>
  <si>
    <t>Чистые денежные средства от финансовой деятельности</t>
  </si>
  <si>
    <t>Увеличение/(уменьшение) денежных средств от прочих финансовых операций</t>
  </si>
  <si>
    <r>
      <t>(</t>
    </r>
    <r>
      <rPr>
        <sz val="11"/>
        <rFont val="Times New Roman CYR"/>
        <family val="0"/>
      </rPr>
      <t>Выплаченные дивиденды</t>
    </r>
    <r>
      <rPr>
        <b/>
        <sz val="11"/>
        <rFont val="Times New Roman Cyr"/>
        <family val="0"/>
      </rPr>
      <t>)</t>
    </r>
  </si>
  <si>
    <t>(Выплаты по долговым обязательствам)</t>
  </si>
  <si>
    <t>Поступления от выпуска долговых обязательств</t>
  </si>
  <si>
    <t>Дополнительный капитал, внесенный акционерами</t>
  </si>
  <si>
    <t>(Покупка собственных акций)</t>
  </si>
  <si>
    <t>Обратная продажа выкупленных собственных акций</t>
  </si>
  <si>
    <t>(Анулированные акции)</t>
  </si>
  <si>
    <t>Выпуск акций</t>
  </si>
  <si>
    <t>Движение денежных средств от финансовой деятельности:</t>
  </si>
  <si>
    <t xml:space="preserve">                                      </t>
  </si>
  <si>
    <t>Чистые денежные средства от инвестиционной деятельности</t>
  </si>
  <si>
    <t>(Увеличение) / уменьшение прочих инвестиционных операций</t>
  </si>
  <si>
    <t>(Покупка) основных средств</t>
  </si>
  <si>
    <t>Продажа основных средств</t>
  </si>
  <si>
    <t>(Покупка)  инвестиционных  ценных бумаг</t>
  </si>
  <si>
    <t>Продажа, погашение инвестиционных  ценных бумаг</t>
  </si>
  <si>
    <t>(Увеличение) инвестиций в дочерние и ассоциированные компании</t>
  </si>
  <si>
    <t>Уменьшение инвестиций в дочерние и ассоциированные компании</t>
  </si>
  <si>
    <t>Движение денежных средств от инвестиционной деятельности:</t>
  </si>
  <si>
    <t>Чистые денежные средства от операционной деятельности</t>
  </si>
  <si>
    <t>(Уплаченный налог на прибыль)</t>
  </si>
  <si>
    <t>Чистое движение денежных средств от операционной деятельности до вычета налога на прибыль</t>
  </si>
  <si>
    <t>Депозиты от клиентов</t>
  </si>
  <si>
    <t>Увеличение (уменьшение) операционных обязательств:</t>
  </si>
  <si>
    <t xml:space="preserve">Прочие активы </t>
  </si>
  <si>
    <t>Продажа торговых ценных бумаг</t>
  </si>
  <si>
    <t>(Покупка торговых ценных бумаг)</t>
  </si>
  <si>
    <t>Средства, авансированные клиентам</t>
  </si>
  <si>
    <t>Депозиты в финансовых организациях</t>
  </si>
  <si>
    <t>(Увеличение) уменьшение операционных активов:</t>
  </si>
  <si>
    <t>Операционная прибыль до выплаты налога на прибыль и изменения операционных активов</t>
  </si>
  <si>
    <t xml:space="preserve">                                                      </t>
  </si>
  <si>
    <t>(Выплаты поставщикам и сотрудникам)</t>
  </si>
  <si>
    <t>Возврат ранее списанных кредитов</t>
  </si>
  <si>
    <t>(Уплата процентов)</t>
  </si>
  <si>
    <t xml:space="preserve">Процентные и операционные доходы </t>
  </si>
  <si>
    <t>Движение денежных средств от операционной деятельности:</t>
  </si>
  <si>
    <t>п\п</t>
  </si>
  <si>
    <t>Наименование статьи</t>
  </si>
  <si>
    <t>тыс. сом</t>
  </si>
  <si>
    <t xml:space="preserve">ЗАО Банк Азии </t>
  </si>
  <si>
    <t xml:space="preserve">                                       ОТЧЕТ О ДВИЖЕНИИ ДЕНЕЖНЫХ СРЕДСТВ</t>
  </si>
  <si>
    <t xml:space="preserve">    (подпись)</t>
  </si>
  <si>
    <t xml:space="preserve">            </t>
  </si>
  <si>
    <t xml:space="preserve">           </t>
  </si>
  <si>
    <t>Председатель Правления                        Джуматаев Т.Н.</t>
  </si>
  <si>
    <t>Всего капитал:</t>
  </si>
  <si>
    <t>39.</t>
  </si>
  <si>
    <t>Остаток на конец отчетного периода</t>
  </si>
  <si>
    <t>38.</t>
  </si>
  <si>
    <t>рование</t>
  </si>
  <si>
    <t>Обратная продажа выкупленных акций и их аннули-</t>
  </si>
  <si>
    <t>37.</t>
  </si>
  <si>
    <t>Акции, выкупленные в теченте отчетного периода</t>
  </si>
  <si>
    <t>36.</t>
  </si>
  <si>
    <t>Остаток на начало отчетного периода</t>
  </si>
  <si>
    <t>35.</t>
  </si>
  <si>
    <t>Выкупленные акции банка</t>
  </si>
  <si>
    <t>34.</t>
  </si>
  <si>
    <t xml:space="preserve"> периоде</t>
  </si>
  <si>
    <t>Результаты переоценки ценных бумаг в отчетном</t>
  </si>
  <si>
    <t>33.</t>
  </si>
  <si>
    <t>32.</t>
  </si>
  <si>
    <t>31.</t>
  </si>
  <si>
    <t>средств</t>
  </si>
  <si>
    <t>Другие движения резерва по переоценке основных</t>
  </si>
  <si>
    <t>30.</t>
  </si>
  <si>
    <t>ном периоде</t>
  </si>
  <si>
    <t>Результаты переоценки основных средств в отчет-</t>
  </si>
  <si>
    <t>29.</t>
  </si>
  <si>
    <t>28.</t>
  </si>
  <si>
    <t>Резерв по переоценке основных средств</t>
  </si>
  <si>
    <t>27.</t>
  </si>
  <si>
    <t>26.2. Уменьшающие резерв</t>
  </si>
  <si>
    <t>26.1. Увеличивающие резерв</t>
  </si>
  <si>
    <t xml:space="preserve">         в том числе: </t>
  </si>
  <si>
    <t>тей банка</t>
  </si>
  <si>
    <t>Другие движения резерва для будущих потребнос-</t>
  </si>
  <si>
    <t>26.</t>
  </si>
  <si>
    <t>25.</t>
  </si>
  <si>
    <t>Резерв для будущих потребностей</t>
  </si>
  <si>
    <t>24.</t>
  </si>
  <si>
    <t>Результаты изменения валютного курса</t>
  </si>
  <si>
    <t>23.</t>
  </si>
  <si>
    <t>No п/п</t>
  </si>
  <si>
    <t xml:space="preserve">Предыдущий </t>
  </si>
  <si>
    <t>22.</t>
  </si>
  <si>
    <t>Резерв по пересчету иностранной валюты при консолидации</t>
  </si>
  <si>
    <t>21.</t>
  </si>
  <si>
    <t>20.2. уменьшающие нераспределенную прибыль</t>
  </si>
  <si>
    <t>20.1.увеличивающие нераспределенную прибыль</t>
  </si>
  <si>
    <t>Другие изменения, всего:</t>
  </si>
  <si>
    <t>20.</t>
  </si>
  <si>
    <t>19.2.2. По некумулятивным акциям</t>
  </si>
  <si>
    <t>19.2.1. По кумулятивным акциям</t>
  </si>
  <si>
    <t>19.2. По привилегированным акциям всего:</t>
  </si>
  <si>
    <t>19.1. По простым акциям</t>
  </si>
  <si>
    <t>форме, всего:</t>
  </si>
  <si>
    <t>него отчетного года, выплачиваемые в денежной</t>
  </si>
  <si>
    <t>Дивиденды, объявленные по результатам послед-</t>
  </si>
  <si>
    <t>19.</t>
  </si>
  <si>
    <t>Прибыль(убытки) последнего отчетного периода</t>
  </si>
  <si>
    <t>18.</t>
  </si>
  <si>
    <t>17.</t>
  </si>
  <si>
    <t>Прибыль</t>
  </si>
  <si>
    <t>16.</t>
  </si>
  <si>
    <t>ного периода</t>
  </si>
  <si>
    <t>зованные в уставный капитал банка в течение отчет-</t>
  </si>
  <si>
    <t>Средства, внесенные акционерами банка и преобра-</t>
  </si>
  <si>
    <t>15.</t>
  </si>
  <si>
    <t>отчетного периода</t>
  </si>
  <si>
    <t>Средства, внесенные акционерами банка в течение</t>
  </si>
  <si>
    <t>14.</t>
  </si>
  <si>
    <t>13.</t>
  </si>
  <si>
    <t>12.</t>
  </si>
  <si>
    <r>
      <t xml:space="preserve">                     </t>
    </r>
    <r>
      <rPr>
        <sz val="10"/>
        <rFont val="Arial Cyr"/>
        <family val="2"/>
      </rPr>
      <t>11.2. уменьшающие капитал</t>
    </r>
  </si>
  <si>
    <t>в т.ч. 11.1. увеличивающие капитал</t>
  </si>
  <si>
    <t>Другие изменения всего:</t>
  </si>
  <si>
    <t>11.</t>
  </si>
  <si>
    <t>Излишек капитала от выпуска акций</t>
  </si>
  <si>
    <t>10.</t>
  </si>
  <si>
    <t>9.</t>
  </si>
  <si>
    <t>Капитал, внесенный сверх номинала</t>
  </si>
  <si>
    <t>8.</t>
  </si>
  <si>
    <t>Аннулированные выкупленные простые акции</t>
  </si>
  <si>
    <t>7.</t>
  </si>
  <si>
    <t xml:space="preserve">Выпущенные в отчетном периоде простые акции </t>
  </si>
  <si>
    <t>6.</t>
  </si>
  <si>
    <t>5.</t>
  </si>
  <si>
    <t>4.</t>
  </si>
  <si>
    <t>акции</t>
  </si>
  <si>
    <t>Аннулированные выкупленные привилегированные</t>
  </si>
  <si>
    <t>3.</t>
  </si>
  <si>
    <t xml:space="preserve">                             2.2. Некумулятивные акции</t>
  </si>
  <si>
    <t xml:space="preserve">        в том числе: 2.1. Кумулятивные акции</t>
  </si>
  <si>
    <t>ные акции, всего</t>
  </si>
  <si>
    <t>Выпущенные в отчетном периоде привилегирован-</t>
  </si>
  <si>
    <t>2.</t>
  </si>
  <si>
    <t>1.</t>
  </si>
  <si>
    <t>Единица измерения: тыс. сом</t>
  </si>
  <si>
    <t>ЗАО "Банк Азии". г.Бишкек, СЭЗ "Бишкек", пр.Мира, 303</t>
  </si>
  <si>
    <t>ОТЧЕТ ОБ ИЗМЕНЕНИЯХ В СТРУКТУРЕ КАПИТАЛА</t>
  </si>
  <si>
    <t>ФОРМА No4</t>
  </si>
  <si>
    <t xml:space="preserve">                                                         на 31 декабря 2009г</t>
  </si>
  <si>
    <t>на 31 декабря 2009г</t>
  </si>
  <si>
    <t xml:space="preserve">                                                                 на 31 декабря 2009г</t>
  </si>
  <si>
    <t xml:space="preserve">                                                       на 31 декабря 2009г</t>
  </si>
  <si>
    <t>Дата составления: 14 января 2010г</t>
  </si>
  <si>
    <t>И.О.Главного бухгалтера                               Сыдыкбаева А.Э.</t>
  </si>
  <si>
    <t xml:space="preserve"> И.О.Главного  бухгалтера</t>
  </si>
  <si>
    <t xml:space="preserve">Сведения о соблюдении экономических нормативов ЗАО "Банк Азии" </t>
  </si>
  <si>
    <t>Наименование экономических нормативов</t>
  </si>
  <si>
    <t>Установленное значение норматива</t>
  </si>
  <si>
    <t>Фактическое значение норматива</t>
  </si>
  <si>
    <t>Максимальный размер риска на одного заемщика,  не связанного с банком (К 1.1)</t>
  </si>
  <si>
    <t>не более 20%</t>
  </si>
  <si>
    <t>Максимальный размер риска на одного заемщика,  связанного с банком (К 1.2)</t>
  </si>
  <si>
    <t>не более 15%</t>
  </si>
  <si>
    <t>Максимальный размер риска по межбанковским размещениям в банк,  не связанный с банком (К 1.3)</t>
  </si>
  <si>
    <t>не более 30%</t>
  </si>
  <si>
    <t>Максимальный размер риска по межбанковским размещениям в банк, связанный с банком (К 1.4)</t>
  </si>
  <si>
    <t>Коэффициент адекватности суммарного капитала (К 2.1)</t>
  </si>
  <si>
    <t>не менее 12%</t>
  </si>
  <si>
    <t>Коэффициент адекватности  капитала Первого уровня (К 2.2)</t>
  </si>
  <si>
    <t>не менее 6%</t>
  </si>
  <si>
    <t>Коэффициент левеража (К 2.3)</t>
  </si>
  <si>
    <t>не менее 8%</t>
  </si>
  <si>
    <t>Норматив ликвидности банка (К 3)</t>
  </si>
  <si>
    <t>не менее 30%</t>
  </si>
  <si>
    <t>Количество дней нарушений по суммарной величине длинных валютных позиций по всем валютам (К 4.1)</t>
  </si>
  <si>
    <t>Соблюдается</t>
  </si>
  <si>
    <t>Количество дней нарушений по суммарной величине коротких валютных позиций по всем валютам (К 4.2)</t>
  </si>
  <si>
    <t xml:space="preserve">           Председатель Правления</t>
  </si>
  <si>
    <t xml:space="preserve"> по состоянию на "31" декабря 2009г</t>
  </si>
  <si>
    <t xml:space="preserve">           И.О.Главного бухгалтера</t>
  </si>
  <si>
    <t>на 31 декабря 2008г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</si>
</sst>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\п\о\ \с\о\с\т\о\я\н\и\ю\ \н\а\ \ \«dd\»\ mm\ yyyy\ \г\о\д\а"/>
    <numFmt numFmtId="188" formatCode="0.0%"/>
  </numFmts>
  <fonts count="4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1"/>
      <name val="Arial Cyr"/>
      <family val="0"/>
    </font>
    <font>
      <sz val="11"/>
      <name val="Times New Roman CYR"/>
      <family val="0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i/>
      <sz val="11"/>
      <name val="Times New Roman CYR"/>
      <family val="0"/>
    </font>
    <font>
      <i/>
      <sz val="11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5" fillId="0" borderId="21" xfId="0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9" xfId="0" applyFon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0" fillId="33" borderId="14" xfId="0" applyNumberForma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" fontId="1" fillId="0" borderId="0" xfId="0" applyNumberFormat="1" applyFont="1" applyBorder="1" applyAlignment="1">
      <alignment/>
    </xf>
    <xf numFmtId="0" fontId="9" fillId="0" borderId="12" xfId="0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right" vertical="top" wrapText="1"/>
    </xf>
    <xf numFmtId="1" fontId="9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9" fillId="33" borderId="12" xfId="0" applyFont="1" applyFill="1" applyBorder="1" applyAlignment="1">
      <alignment horizontal="right" vertical="top" wrapText="1"/>
    </xf>
    <xf numFmtId="1" fontId="9" fillId="33" borderId="12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9" fillId="0" borderId="12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1" fontId="9" fillId="0" borderId="12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justify" vertical="top" wrapText="1"/>
    </xf>
    <xf numFmtId="1" fontId="8" fillId="0" borderId="12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right" vertical="top" wrapText="1"/>
    </xf>
    <xf numFmtId="1" fontId="9" fillId="0" borderId="12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justify" vertical="top" wrapText="1"/>
    </xf>
    <xf numFmtId="1" fontId="8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5" fillId="0" borderId="33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13" fillId="33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" fontId="0" fillId="0" borderId="13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27" xfId="0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14" xfId="0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16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5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12" xfId="0" applyFont="1" applyFill="1" applyBorder="1" applyAlignment="1">
      <alignment vertical="top" wrapText="1"/>
    </xf>
    <xf numFmtId="0" fontId="9" fillId="0" borderId="4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33" borderId="17" xfId="0" applyFont="1" applyFill="1" applyBorder="1" applyAlignment="1" applyProtection="1">
      <alignment horizontal="left" vertical="center" wrapText="1"/>
      <protection/>
    </xf>
    <xf numFmtId="0" fontId="14" fillId="33" borderId="49" xfId="0" applyFont="1" applyFill="1" applyBorder="1" applyAlignment="1" applyProtection="1">
      <alignment horizontal="left" vertical="center" wrapText="1"/>
      <protection/>
    </xf>
    <xf numFmtId="9" fontId="14" fillId="33" borderId="17" xfId="0" applyNumberFormat="1" applyFont="1" applyFill="1" applyBorder="1" applyAlignment="1" applyProtection="1">
      <alignment horizontal="center" vertical="center" wrapText="1"/>
      <protection/>
    </xf>
    <xf numFmtId="9" fontId="14" fillId="33" borderId="49" xfId="0" applyNumberFormat="1" applyFont="1" applyFill="1" applyBorder="1" applyAlignment="1" applyProtection="1">
      <alignment horizontal="center" vertical="center" wrapText="1"/>
      <protection/>
    </xf>
    <xf numFmtId="188" fontId="14" fillId="33" borderId="17" xfId="0" applyNumberFormat="1" applyFont="1" applyFill="1" applyBorder="1" applyAlignment="1" applyProtection="1">
      <alignment horizontal="center" vertical="center" wrapText="1"/>
      <protection/>
    </xf>
    <xf numFmtId="188" fontId="14" fillId="33" borderId="49" xfId="0" applyNumberFormat="1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left" vertical="center" wrapText="1"/>
      <protection/>
    </xf>
    <xf numFmtId="9" fontId="14" fillId="33" borderId="50" xfId="0" applyNumberFormat="1" applyFont="1" applyFill="1" applyBorder="1" applyAlignment="1" applyProtection="1">
      <alignment horizontal="center" vertical="center" wrapText="1"/>
      <protection/>
    </xf>
    <xf numFmtId="188" fontId="14" fillId="33" borderId="50" xfId="0" applyNumberFormat="1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 applyProtection="1">
      <alignment horizontal="left" vertical="center" wrapText="1"/>
      <protection/>
    </xf>
    <xf numFmtId="0" fontId="14" fillId="33" borderId="51" xfId="0" applyFont="1" applyFill="1" applyBorder="1" applyAlignment="1" applyProtection="1">
      <alignment horizontal="center" vertical="center" wrapText="1"/>
      <protection/>
    </xf>
    <xf numFmtId="188" fontId="14" fillId="33" borderId="51" xfId="0" applyNumberFormat="1" applyFont="1" applyFill="1" applyBorder="1" applyAlignment="1" applyProtection="1">
      <alignment horizontal="center" vertical="center" wrapText="1"/>
      <protection/>
    </xf>
    <xf numFmtId="0" fontId="14" fillId="33" borderId="17" xfId="0" applyFont="1" applyFill="1" applyBorder="1" applyAlignment="1" applyProtection="1">
      <alignment horizontal="center" vertical="center" wrapText="1"/>
      <protection/>
    </xf>
    <xf numFmtId="9" fontId="14" fillId="33" borderId="51" xfId="0" applyNumberFormat="1" applyFont="1" applyFill="1" applyBorder="1" applyAlignment="1" applyProtection="1">
      <alignment horizontal="center" vertical="center" wrapText="1"/>
      <protection/>
    </xf>
    <xf numFmtId="1" fontId="14" fillId="33" borderId="18" xfId="0" applyNumberFormat="1" applyFont="1" applyFill="1" applyBorder="1" applyAlignment="1" applyProtection="1">
      <alignment horizontal="center" vertical="center" wrapText="1"/>
      <protection/>
    </xf>
    <xf numFmtId="1" fontId="14" fillId="33" borderId="51" xfId="0" applyNumberFormat="1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left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188" fontId="14" fillId="33" borderId="18" xfId="0" applyNumberFormat="1" applyFont="1" applyFill="1" applyBorder="1" applyAlignment="1" applyProtection="1">
      <alignment horizontal="center" vertical="center" wrapText="1"/>
      <protection/>
    </xf>
    <xf numFmtId="1" fontId="14" fillId="33" borderId="17" xfId="0" applyNumberFormat="1" applyFont="1" applyFill="1" applyBorder="1" applyAlignment="1" applyProtection="1">
      <alignment horizontal="center" vertical="center" wrapText="1"/>
      <protection/>
    </xf>
    <xf numFmtId="1" fontId="14" fillId="33" borderId="4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1" name="Line 2"/>
        <xdr:cNvSpPr>
          <a:spLocks/>
        </xdr:cNvSpPr>
      </xdr:nvSpPr>
      <xdr:spPr>
        <a:xfrm>
          <a:off x="2705100" y="14478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2" name="Line 3"/>
        <xdr:cNvSpPr>
          <a:spLocks/>
        </xdr:cNvSpPr>
      </xdr:nvSpPr>
      <xdr:spPr>
        <a:xfrm>
          <a:off x="2705100" y="14478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91</xdr:row>
      <xdr:rowOff>0</xdr:rowOff>
    </xdr:from>
    <xdr:to>
      <xdr:col>2</xdr:col>
      <xdr:colOff>1190625</xdr:colOff>
      <xdr:row>91</xdr:row>
      <xdr:rowOff>0</xdr:rowOff>
    </xdr:to>
    <xdr:sp>
      <xdr:nvSpPr>
        <xdr:cNvPr id="3" name="Line 4"/>
        <xdr:cNvSpPr>
          <a:spLocks/>
        </xdr:cNvSpPr>
      </xdr:nvSpPr>
      <xdr:spPr>
        <a:xfrm>
          <a:off x="2571750" y="1477327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4" name="Line 9"/>
        <xdr:cNvSpPr>
          <a:spLocks/>
        </xdr:cNvSpPr>
      </xdr:nvSpPr>
      <xdr:spPr>
        <a:xfrm>
          <a:off x="2705100" y="14478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5" name="Line 10"/>
        <xdr:cNvSpPr>
          <a:spLocks/>
        </xdr:cNvSpPr>
      </xdr:nvSpPr>
      <xdr:spPr>
        <a:xfrm>
          <a:off x="2705100" y="14478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91</xdr:row>
      <xdr:rowOff>0</xdr:rowOff>
    </xdr:from>
    <xdr:to>
      <xdr:col>2</xdr:col>
      <xdr:colOff>1190625</xdr:colOff>
      <xdr:row>91</xdr:row>
      <xdr:rowOff>0</xdr:rowOff>
    </xdr:to>
    <xdr:sp>
      <xdr:nvSpPr>
        <xdr:cNvPr id="6" name="Line 11"/>
        <xdr:cNvSpPr>
          <a:spLocks/>
        </xdr:cNvSpPr>
      </xdr:nvSpPr>
      <xdr:spPr>
        <a:xfrm>
          <a:off x="2571750" y="1477327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2" name="Line 5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2</xdr:row>
      <xdr:rowOff>152400</xdr:rowOff>
    </xdr:from>
    <xdr:to>
      <xdr:col>4</xdr:col>
      <xdr:colOff>57150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76550" y="476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685800</xdr:colOff>
      <xdr:row>2</xdr:row>
      <xdr:rowOff>152400</xdr:rowOff>
    </xdr:from>
    <xdr:to>
      <xdr:col>4</xdr:col>
      <xdr:colOff>523875</xdr:colOff>
      <xdr:row>2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876550" y="476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685800</xdr:colOff>
      <xdr:row>2</xdr:row>
      <xdr:rowOff>152400</xdr:rowOff>
    </xdr:from>
    <xdr:to>
      <xdr:col>4</xdr:col>
      <xdr:colOff>523875</xdr:colOff>
      <xdr:row>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876550" y="476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2</xdr:row>
      <xdr:rowOff>152400</xdr:rowOff>
    </xdr:from>
    <xdr:to>
      <xdr:col>3</xdr:col>
      <xdr:colOff>57150</xdr:colOff>
      <xdr:row>2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190750" y="4762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2</xdr:row>
      <xdr:rowOff>152400</xdr:rowOff>
    </xdr:from>
    <xdr:to>
      <xdr:col>3</xdr:col>
      <xdr:colOff>514350</xdr:colOff>
      <xdr:row>2</xdr:row>
      <xdr:rowOff>152400</xdr:rowOff>
    </xdr:to>
    <xdr:sp>
      <xdr:nvSpPr>
        <xdr:cNvPr id="5" name="Line 5"/>
        <xdr:cNvSpPr>
          <a:spLocks/>
        </xdr:cNvSpPr>
      </xdr:nvSpPr>
      <xdr:spPr>
        <a:xfrm>
          <a:off x="2190750" y="476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685800</xdr:colOff>
      <xdr:row>2</xdr:row>
      <xdr:rowOff>152400</xdr:rowOff>
    </xdr:from>
    <xdr:to>
      <xdr:col>3</xdr:col>
      <xdr:colOff>514350</xdr:colOff>
      <xdr:row>2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190750" y="476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zoomScaleSheetLayoutView="100" zoomScalePageLayoutView="0" workbookViewId="0" topLeftCell="A34">
      <selection activeCell="B18" sqref="B18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625" style="0" customWidth="1"/>
    <col min="4" max="4" width="20.75390625" style="0" customWidth="1"/>
  </cols>
  <sheetData>
    <row r="1" spans="1:4" ht="12.75">
      <c r="A1" t="s">
        <v>88</v>
      </c>
      <c r="D1" t="s">
        <v>89</v>
      </c>
    </row>
    <row r="2" ht="12.75">
      <c r="C2" t="s">
        <v>66</v>
      </c>
    </row>
    <row r="3" ht="12.75">
      <c r="C3" t="s">
        <v>67</v>
      </c>
    </row>
    <row r="4" ht="12.75">
      <c r="D4" t="s">
        <v>68</v>
      </c>
    </row>
    <row r="6" spans="2:4" ht="12.75">
      <c r="B6" s="1"/>
      <c r="D6" s="1"/>
    </row>
    <row r="7" spans="2:6" ht="12.75">
      <c r="B7" s="1" t="s">
        <v>72</v>
      </c>
      <c r="C7" s="1"/>
      <c r="D7" s="1"/>
      <c r="E7" s="1"/>
      <c r="F7" s="1"/>
    </row>
    <row r="8" ht="12.75">
      <c r="B8" s="1"/>
    </row>
    <row r="9" spans="2:5" ht="12.75">
      <c r="B9" s="1" t="s">
        <v>392</v>
      </c>
      <c r="C9" s="1"/>
      <c r="D9" s="1"/>
      <c r="E9" s="1"/>
    </row>
    <row r="10" spans="2:5" ht="12.75">
      <c r="B10" s="1"/>
      <c r="C10" s="1"/>
      <c r="D10" s="1"/>
      <c r="E10" s="1"/>
    </row>
    <row r="11" spans="2:5" ht="12.75">
      <c r="B11" s="1"/>
      <c r="C11" s="1"/>
      <c r="D11" s="1"/>
      <c r="E11" s="1"/>
    </row>
    <row r="12" spans="2:5" ht="12.75">
      <c r="B12" s="1"/>
      <c r="C12" s="1"/>
      <c r="D12" s="26"/>
      <c r="E12" s="1"/>
    </row>
    <row r="13" spans="2:5" ht="12.75"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1:3" ht="12.75">
      <c r="A15" t="s">
        <v>177</v>
      </c>
      <c r="C15" t="s">
        <v>70</v>
      </c>
    </row>
    <row r="16" spans="2:3" ht="12.75">
      <c r="B16" t="s">
        <v>129</v>
      </c>
      <c r="C16" t="s">
        <v>71</v>
      </c>
    </row>
    <row r="17" spans="2:3" ht="13.5" thickBot="1">
      <c r="B17" t="s">
        <v>396</v>
      </c>
      <c r="C17" t="s">
        <v>69</v>
      </c>
    </row>
    <row r="18" spans="1:4" ht="12.75">
      <c r="A18" s="18" t="s">
        <v>1</v>
      </c>
      <c r="B18" s="18"/>
      <c r="C18" s="18" t="s">
        <v>140</v>
      </c>
      <c r="D18" s="18" t="s">
        <v>139</v>
      </c>
    </row>
    <row r="19" spans="1:4" ht="12.75">
      <c r="A19" s="19" t="s">
        <v>2</v>
      </c>
      <c r="B19" s="19" t="s">
        <v>3</v>
      </c>
      <c r="C19" s="19" t="s">
        <v>235</v>
      </c>
      <c r="D19" s="19" t="s">
        <v>198</v>
      </c>
    </row>
    <row r="20" spans="1:4" ht="12.75">
      <c r="A20" s="4"/>
      <c r="B20" s="5" t="s">
        <v>119</v>
      </c>
      <c r="C20" s="36"/>
      <c r="D20" s="4"/>
    </row>
    <row r="21" spans="1:4" ht="12.75">
      <c r="A21" s="4">
        <v>1</v>
      </c>
      <c r="B21" s="4" t="s">
        <v>167</v>
      </c>
      <c r="C21" s="36">
        <v>2720.764</v>
      </c>
      <c r="D21" s="36">
        <v>2213</v>
      </c>
    </row>
    <row r="22" spans="1:4" ht="12.75">
      <c r="A22" s="4">
        <v>2</v>
      </c>
      <c r="B22" s="4" t="s">
        <v>73</v>
      </c>
      <c r="C22" s="36"/>
      <c r="D22" s="36">
        <v>0</v>
      </c>
    </row>
    <row r="23" spans="1:4" ht="12.75">
      <c r="A23" s="6">
        <v>3</v>
      </c>
      <c r="B23" s="6" t="s">
        <v>74</v>
      </c>
      <c r="C23" s="37"/>
      <c r="D23" s="37"/>
    </row>
    <row r="24" spans="1:4" ht="12.75">
      <c r="A24" s="7"/>
      <c r="B24" s="7" t="s">
        <v>75</v>
      </c>
      <c r="C24" s="41">
        <v>119.797</v>
      </c>
      <c r="D24" s="41">
        <v>190</v>
      </c>
    </row>
    <row r="25" spans="1:4" ht="12.75">
      <c r="A25" s="4">
        <v>4</v>
      </c>
      <c r="B25" s="4" t="s">
        <v>233</v>
      </c>
      <c r="C25" s="36">
        <v>1299.51</v>
      </c>
      <c r="D25" s="36">
        <v>1729</v>
      </c>
    </row>
    <row r="26" spans="1:4" ht="12.75">
      <c r="A26" s="4">
        <v>5</v>
      </c>
      <c r="B26" s="4" t="s">
        <v>76</v>
      </c>
      <c r="C26" s="36"/>
      <c r="D26" s="36">
        <v>0</v>
      </c>
    </row>
    <row r="27" spans="1:4" ht="12.75">
      <c r="A27" s="4">
        <v>6</v>
      </c>
      <c r="B27" s="4" t="s">
        <v>77</v>
      </c>
      <c r="C27" s="36">
        <v>50092.858</v>
      </c>
      <c r="D27" s="36">
        <v>39760</v>
      </c>
    </row>
    <row r="28" spans="1:4" ht="12.75">
      <c r="A28" s="4">
        <v>7</v>
      </c>
      <c r="B28" s="5" t="s">
        <v>78</v>
      </c>
      <c r="C28" s="36">
        <f>SUM(C21:C27)</f>
        <v>54232.929000000004</v>
      </c>
      <c r="D28" s="36">
        <f>SUM(D21:D27)</f>
        <v>43892</v>
      </c>
    </row>
    <row r="29" spans="1:4" ht="12.75">
      <c r="A29" s="4"/>
      <c r="B29" s="5" t="s">
        <v>118</v>
      </c>
      <c r="C29" s="36"/>
      <c r="D29" s="36"/>
    </row>
    <row r="30" spans="1:4" ht="12.75">
      <c r="A30" s="6">
        <v>8</v>
      </c>
      <c r="B30" s="6" t="s">
        <v>79</v>
      </c>
      <c r="C30" s="37"/>
      <c r="D30" s="37"/>
    </row>
    <row r="31" spans="1:4" ht="12.75">
      <c r="A31" s="7"/>
      <c r="B31" s="7" t="s">
        <v>80</v>
      </c>
      <c r="C31" s="41">
        <v>0</v>
      </c>
      <c r="D31" s="41">
        <v>0</v>
      </c>
    </row>
    <row r="32" spans="1:4" ht="12.75">
      <c r="A32" s="6">
        <v>9</v>
      </c>
      <c r="B32" s="6" t="s">
        <v>182</v>
      </c>
      <c r="C32" s="37"/>
      <c r="D32" s="37"/>
    </row>
    <row r="33" spans="1:4" ht="12.75">
      <c r="A33" s="7"/>
      <c r="B33" s="7" t="s">
        <v>81</v>
      </c>
      <c r="C33" s="41">
        <v>947.601</v>
      </c>
      <c r="D33" s="41">
        <v>1875</v>
      </c>
    </row>
    <row r="34" spans="1:4" ht="12.75">
      <c r="A34" s="4">
        <v>10</v>
      </c>
      <c r="B34" s="4" t="s">
        <v>82</v>
      </c>
      <c r="C34" s="36">
        <f>7580.119+534.274</f>
        <v>8114.393</v>
      </c>
      <c r="D34" s="36">
        <v>5548</v>
      </c>
    </row>
    <row r="35" spans="1:4" ht="12.75">
      <c r="A35" s="4">
        <v>11</v>
      </c>
      <c r="B35" s="4" t="s">
        <v>83</v>
      </c>
      <c r="C35" s="36">
        <v>333.405</v>
      </c>
      <c r="D35" s="36">
        <v>2623</v>
      </c>
    </row>
    <row r="36" spans="1:4" ht="12.75">
      <c r="A36" s="4">
        <v>12</v>
      </c>
      <c r="B36" s="4" t="s">
        <v>238</v>
      </c>
      <c r="C36" s="36">
        <v>123.362</v>
      </c>
      <c r="D36" s="37">
        <v>40</v>
      </c>
    </row>
    <row r="37" spans="1:4" ht="12.75">
      <c r="A37" s="6">
        <v>13</v>
      </c>
      <c r="B37" s="6" t="s">
        <v>131</v>
      </c>
      <c r="C37" s="38"/>
      <c r="D37" s="37"/>
    </row>
    <row r="38" spans="1:4" ht="12.75">
      <c r="A38" s="7"/>
      <c r="B38" s="7" t="s">
        <v>84</v>
      </c>
      <c r="C38" s="39">
        <v>0</v>
      </c>
      <c r="D38" s="41">
        <v>0</v>
      </c>
    </row>
    <row r="39" spans="1:4" ht="12.75">
      <c r="A39" s="6">
        <v>14</v>
      </c>
      <c r="B39" s="6" t="s">
        <v>85</v>
      </c>
      <c r="C39" s="37"/>
      <c r="D39" s="37"/>
    </row>
    <row r="40" spans="1:4" ht="12.75">
      <c r="A40" s="7"/>
      <c r="B40" s="7" t="s">
        <v>86</v>
      </c>
      <c r="C40" s="41">
        <v>150.4</v>
      </c>
      <c r="D40" s="41">
        <v>101</v>
      </c>
    </row>
    <row r="41" spans="1:4" ht="12.75">
      <c r="A41" s="4">
        <v>15</v>
      </c>
      <c r="B41" s="5" t="s">
        <v>121</v>
      </c>
      <c r="C41" s="36">
        <f>SUM(C30:C40)</f>
        <v>9669.161</v>
      </c>
      <c r="D41" s="36">
        <f>SUM(D30:D40)</f>
        <v>10187</v>
      </c>
    </row>
    <row r="42" spans="1:4" ht="12.75">
      <c r="A42" s="4">
        <v>16</v>
      </c>
      <c r="B42" s="5" t="s">
        <v>127</v>
      </c>
      <c r="C42" s="36">
        <f>C28-C41</f>
        <v>44563.768000000004</v>
      </c>
      <c r="D42" s="36">
        <f>D28-D41</f>
        <v>33705</v>
      </c>
    </row>
    <row r="43" spans="1:4" ht="12.75">
      <c r="A43" s="6">
        <v>17</v>
      </c>
      <c r="B43" s="6" t="s">
        <v>90</v>
      </c>
      <c r="C43" s="6"/>
      <c r="D43" s="37"/>
    </row>
    <row r="44" spans="1:4" ht="12.75">
      <c r="A44" s="14"/>
      <c r="B44" s="14" t="s">
        <v>91</v>
      </c>
      <c r="C44" s="40"/>
      <c r="D44" s="40"/>
    </row>
    <row r="45" spans="1:4" ht="12.75">
      <c r="A45" s="7"/>
      <c r="B45" s="20" t="s">
        <v>92</v>
      </c>
      <c r="C45" s="41">
        <v>18.263</v>
      </c>
      <c r="D45" s="41">
        <v>-1549</v>
      </c>
    </row>
    <row r="46" spans="1:4" ht="12.75">
      <c r="A46" s="6"/>
      <c r="B46" s="16" t="s">
        <v>93</v>
      </c>
      <c r="C46" s="37"/>
      <c r="D46" s="37"/>
    </row>
    <row r="47" spans="1:4" ht="12.75">
      <c r="A47" s="7">
        <v>18</v>
      </c>
      <c r="B47" s="15" t="s">
        <v>94</v>
      </c>
      <c r="C47" s="41">
        <f>C42+C45</f>
        <v>44582.031</v>
      </c>
      <c r="D47" s="41">
        <f>D42+D45</f>
        <v>32156</v>
      </c>
    </row>
    <row r="58" ht="13.5" thickBot="1"/>
    <row r="59" spans="1:4" ht="12.75">
      <c r="A59" s="18" t="s">
        <v>1</v>
      </c>
      <c r="B59" s="18"/>
      <c r="C59" s="18" t="s">
        <v>137</v>
      </c>
      <c r="D59" s="18" t="s">
        <v>143</v>
      </c>
    </row>
    <row r="60" spans="1:4" ht="12.75">
      <c r="A60" s="19" t="s">
        <v>2</v>
      </c>
      <c r="B60" s="19" t="s">
        <v>96</v>
      </c>
      <c r="C60" s="19" t="s">
        <v>236</v>
      </c>
      <c r="D60" s="19" t="s">
        <v>198</v>
      </c>
    </row>
    <row r="61" spans="1:4" ht="12.75">
      <c r="A61" s="4"/>
      <c r="B61" s="5" t="s">
        <v>97</v>
      </c>
      <c r="C61" s="4"/>
      <c r="D61" s="4"/>
    </row>
    <row r="62" spans="1:4" ht="12.75">
      <c r="A62" s="4">
        <v>20</v>
      </c>
      <c r="B62" s="4" t="s">
        <v>185</v>
      </c>
      <c r="C62" s="36">
        <f>15412.813-2168.038</f>
        <v>13244.775</v>
      </c>
      <c r="D62" s="4">
        <v>10722</v>
      </c>
    </row>
    <row r="63" spans="1:4" ht="12.75">
      <c r="A63" s="6">
        <v>21</v>
      </c>
      <c r="B63" s="6" t="s">
        <v>168</v>
      </c>
      <c r="C63" s="37"/>
      <c r="D63" s="6"/>
    </row>
    <row r="64" spans="1:4" ht="12.75">
      <c r="A64" s="14"/>
      <c r="B64" s="14" t="s">
        <v>170</v>
      </c>
      <c r="C64" s="40"/>
      <c r="D64" s="14"/>
    </row>
    <row r="65" spans="1:4" ht="12.75">
      <c r="A65" s="7"/>
      <c r="B65" s="7" t="s">
        <v>169</v>
      </c>
      <c r="C65" s="41">
        <v>9153.908</v>
      </c>
      <c r="D65" s="7">
        <v>6834</v>
      </c>
    </row>
    <row r="66" spans="1:4" ht="12.75">
      <c r="A66" s="4">
        <v>22</v>
      </c>
      <c r="B66" s="4" t="s">
        <v>98</v>
      </c>
      <c r="C66" s="36">
        <v>1060.703</v>
      </c>
      <c r="D66" s="4">
        <v>213</v>
      </c>
    </row>
    <row r="67" spans="1:4" ht="12.75">
      <c r="A67" s="4">
        <v>23</v>
      </c>
      <c r="B67" s="5" t="s">
        <v>186</v>
      </c>
      <c r="C67" s="36">
        <f>SUM(C62:C66)</f>
        <v>23459.386</v>
      </c>
      <c r="D67" s="36">
        <f>SUM(D62:D66)</f>
        <v>17769</v>
      </c>
    </row>
    <row r="68" spans="1:4" ht="12.75">
      <c r="A68" s="4"/>
      <c r="B68" s="5" t="s">
        <v>120</v>
      </c>
      <c r="C68" s="59"/>
      <c r="D68" s="4"/>
    </row>
    <row r="69" spans="1:4" ht="12.75">
      <c r="A69" s="4">
        <v>24</v>
      </c>
      <c r="B69" s="4" t="s">
        <v>99</v>
      </c>
      <c r="C69" s="59">
        <v>21572.199</v>
      </c>
      <c r="D69" s="4">
        <v>13142</v>
      </c>
    </row>
    <row r="70" spans="1:4" ht="12.75">
      <c r="A70" s="8">
        <v>25</v>
      </c>
      <c r="B70" s="30" t="s">
        <v>171</v>
      </c>
      <c r="C70" s="61"/>
      <c r="D70" s="8"/>
    </row>
    <row r="71" spans="1:4" ht="12.75">
      <c r="A71" s="7"/>
      <c r="B71" s="7" t="s">
        <v>172</v>
      </c>
      <c r="C71" s="60">
        <v>3762.127</v>
      </c>
      <c r="D71" s="7">
        <v>3390</v>
      </c>
    </row>
    <row r="72" spans="1:6" s="72" customFormat="1" ht="12.75">
      <c r="A72" s="74">
        <v>26</v>
      </c>
      <c r="B72" s="74" t="s">
        <v>141</v>
      </c>
      <c r="C72" s="62"/>
      <c r="D72" s="74"/>
      <c r="F72" s="73"/>
    </row>
    <row r="73" spans="1:4" s="72" customFormat="1" ht="12.75">
      <c r="A73" s="75"/>
      <c r="B73" s="75" t="s">
        <v>142</v>
      </c>
      <c r="C73" s="60">
        <v>2500.773</v>
      </c>
      <c r="D73" s="75">
        <v>2260</v>
      </c>
    </row>
    <row r="74" spans="1:4" s="72" customFormat="1" ht="12.75">
      <c r="A74" s="71">
        <v>27</v>
      </c>
      <c r="B74" s="71" t="s">
        <v>100</v>
      </c>
      <c r="C74" s="59">
        <f>13164.194-C73</f>
        <v>10663.420999999998</v>
      </c>
      <c r="D74" s="71">
        <v>7258</v>
      </c>
    </row>
    <row r="75" spans="1:6" s="72" customFormat="1" ht="12.75">
      <c r="A75" s="71">
        <v>28</v>
      </c>
      <c r="B75" s="71" t="s">
        <v>101</v>
      </c>
      <c r="C75" s="59">
        <f>18.118+15.309</f>
        <v>33.427</v>
      </c>
      <c r="D75" s="71">
        <v>150</v>
      </c>
      <c r="F75" s="73"/>
    </row>
    <row r="76" spans="1:4" s="72" customFormat="1" ht="12.75">
      <c r="A76" s="71">
        <v>29</v>
      </c>
      <c r="B76" s="71" t="s">
        <v>187</v>
      </c>
      <c r="C76" s="59">
        <v>2461.59</v>
      </c>
      <c r="D76" s="71">
        <v>1711</v>
      </c>
    </row>
    <row r="77" spans="1:4" s="72" customFormat="1" ht="12.75">
      <c r="A77" s="71">
        <v>30</v>
      </c>
      <c r="B77" s="71" t="s">
        <v>188</v>
      </c>
      <c r="C77" s="59">
        <v>2178.017</v>
      </c>
      <c r="D77" s="71">
        <v>1478</v>
      </c>
    </row>
    <row r="78" spans="1:4" ht="12.75">
      <c r="A78" s="4">
        <v>31</v>
      </c>
      <c r="B78" s="5" t="s">
        <v>189</v>
      </c>
      <c r="C78" s="59">
        <f>SUM(C69:C77)</f>
        <v>43171.55400000001</v>
      </c>
      <c r="D78" s="4">
        <f>SUM(D69:D77)</f>
        <v>29389</v>
      </c>
    </row>
    <row r="79" spans="1:4" ht="12.75">
      <c r="A79" s="6">
        <v>32</v>
      </c>
      <c r="B79" s="16" t="s">
        <v>102</v>
      </c>
      <c r="C79" s="62"/>
      <c r="D79" s="6"/>
    </row>
    <row r="80" spans="1:4" ht="12.75">
      <c r="A80" s="14"/>
      <c r="B80" s="17" t="s">
        <v>103</v>
      </c>
      <c r="C80" s="63"/>
      <c r="D80" s="14"/>
    </row>
    <row r="81" spans="1:4" ht="12.75">
      <c r="A81" s="7"/>
      <c r="B81" s="15" t="s">
        <v>104</v>
      </c>
      <c r="C81" s="60">
        <f>C47+C67-C78</f>
        <v>24869.86299999999</v>
      </c>
      <c r="D81" s="60">
        <f>D47+D67-D78</f>
        <v>20536</v>
      </c>
    </row>
    <row r="82" spans="1:4" ht="12.75">
      <c r="A82" s="7"/>
      <c r="B82" s="15" t="s">
        <v>105</v>
      </c>
      <c r="C82" s="60"/>
      <c r="D82" s="7"/>
    </row>
    <row r="83" spans="1:4" ht="12.75">
      <c r="A83" s="4">
        <v>33</v>
      </c>
      <c r="B83" s="4" t="s">
        <v>106</v>
      </c>
      <c r="C83" s="59">
        <v>605.934</v>
      </c>
      <c r="D83" s="4">
        <v>581</v>
      </c>
    </row>
    <row r="84" spans="1:4" ht="12.75">
      <c r="A84" s="4">
        <v>34</v>
      </c>
      <c r="B84" s="4" t="s">
        <v>107</v>
      </c>
      <c r="C84" s="59">
        <v>23.07</v>
      </c>
      <c r="D84" s="4">
        <v>-16</v>
      </c>
    </row>
    <row r="85" spans="1:4" ht="12.75">
      <c r="A85" s="4">
        <v>35</v>
      </c>
      <c r="B85" s="5" t="s">
        <v>190</v>
      </c>
      <c r="C85" s="41">
        <f>C83+C84</f>
        <v>629.004</v>
      </c>
      <c r="D85" s="7">
        <f>D83+D84</f>
        <v>565</v>
      </c>
    </row>
    <row r="86" spans="1:4" ht="12.75">
      <c r="A86" s="6">
        <v>36</v>
      </c>
      <c r="B86" s="6" t="s">
        <v>173</v>
      </c>
      <c r="C86" s="37"/>
      <c r="D86" s="6"/>
    </row>
    <row r="87" spans="1:4" ht="12.75">
      <c r="A87" s="7"/>
      <c r="B87" s="7" t="s">
        <v>174</v>
      </c>
      <c r="C87" s="41">
        <f>C81-C85</f>
        <v>24240.85899999999</v>
      </c>
      <c r="D87" s="41">
        <f>D81-D85</f>
        <v>19971</v>
      </c>
    </row>
    <row r="88" spans="1:4" ht="12.75">
      <c r="A88" s="4">
        <v>37</v>
      </c>
      <c r="B88" s="4" t="s">
        <v>110</v>
      </c>
      <c r="C88" s="36"/>
      <c r="D88" s="4"/>
    </row>
    <row r="89" spans="1:4" ht="12.75">
      <c r="A89" s="4">
        <v>38</v>
      </c>
      <c r="B89" s="4" t="s">
        <v>111</v>
      </c>
      <c r="C89" s="36"/>
      <c r="D89" s="4"/>
    </row>
    <row r="90" spans="1:4" ht="13.5" thickBot="1">
      <c r="A90" s="6">
        <v>39</v>
      </c>
      <c r="B90" s="16" t="s">
        <v>112</v>
      </c>
      <c r="C90" s="37">
        <f>C87+C88</f>
        <v>24240.85899999999</v>
      </c>
      <c r="D90" s="37">
        <f>D87+D88</f>
        <v>19971</v>
      </c>
    </row>
    <row r="91" spans="1:4" ht="13.5" thickBot="1">
      <c r="A91" s="21"/>
      <c r="B91" s="31" t="s">
        <v>175</v>
      </c>
      <c r="C91" s="23"/>
      <c r="D91" s="23"/>
    </row>
    <row r="94" spans="2:3" ht="12.75">
      <c r="B94" s="1" t="s">
        <v>180</v>
      </c>
      <c r="C94" s="1" t="s">
        <v>179</v>
      </c>
    </row>
    <row r="95" spans="2:3" ht="12.75">
      <c r="B95" s="1"/>
      <c r="C95" s="1"/>
    </row>
    <row r="96" spans="2:3" ht="12.75">
      <c r="B96" s="1"/>
      <c r="C96" s="1"/>
    </row>
    <row r="97" spans="2:3" ht="12.75">
      <c r="B97" s="1" t="s">
        <v>239</v>
      </c>
      <c r="C97" s="1" t="s">
        <v>240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SheetLayoutView="100" zoomScalePageLayoutView="0" workbookViewId="0" topLeftCell="A1">
      <selection activeCell="D110" sqref="D110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32" customWidth="1"/>
    <col min="5" max="5" width="12.00390625" style="0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129</v>
      </c>
    </row>
    <row r="6" spans="2:4" ht="12.75">
      <c r="B6" s="1" t="s">
        <v>30</v>
      </c>
      <c r="D6" s="33"/>
    </row>
    <row r="7" spans="2:6" ht="12.75">
      <c r="B7" s="1" t="s">
        <v>28</v>
      </c>
      <c r="C7" s="1"/>
      <c r="D7" s="33"/>
      <c r="E7" s="1"/>
      <c r="F7" s="1"/>
    </row>
    <row r="8" ht="12.75">
      <c r="B8" s="1" t="s">
        <v>29</v>
      </c>
    </row>
    <row r="9" spans="2:5" ht="12.75">
      <c r="B9" s="1" t="s">
        <v>395</v>
      </c>
      <c r="C9" s="1"/>
      <c r="D9" s="33"/>
      <c r="E9" s="1"/>
    </row>
    <row r="10" spans="1:4" ht="12.75">
      <c r="A10" t="s">
        <v>176</v>
      </c>
      <c r="D10" s="32" t="s">
        <v>33</v>
      </c>
    </row>
    <row r="11" ht="12.75">
      <c r="D11" s="32" t="s">
        <v>34</v>
      </c>
    </row>
    <row r="12" ht="12.75">
      <c r="C12" t="s">
        <v>27</v>
      </c>
    </row>
    <row r="13" ht="13.5" thickBot="1">
      <c r="B13" t="str">
        <f>Лист2!B17</f>
        <v>Дата составления: 14 января 2010г</v>
      </c>
    </row>
    <row r="14" spans="1:5" ht="12.75">
      <c r="A14" s="2" t="s">
        <v>1</v>
      </c>
      <c r="B14" s="2"/>
      <c r="C14" s="10" t="s">
        <v>4</v>
      </c>
      <c r="D14" s="67" t="s">
        <v>140</v>
      </c>
      <c r="E14" s="69" t="s">
        <v>139</v>
      </c>
    </row>
    <row r="15" spans="1:5" ht="12.75">
      <c r="A15" s="3" t="s">
        <v>2</v>
      </c>
      <c r="B15" s="3" t="s">
        <v>3</v>
      </c>
      <c r="C15" s="11" t="s">
        <v>5</v>
      </c>
      <c r="D15" s="68" t="s">
        <v>138</v>
      </c>
      <c r="E15" s="70" t="s">
        <v>138</v>
      </c>
    </row>
    <row r="16" spans="1:5" ht="12.75">
      <c r="A16" s="3"/>
      <c r="B16" s="3"/>
      <c r="C16" s="11" t="s">
        <v>6</v>
      </c>
      <c r="D16" s="68" t="s">
        <v>234</v>
      </c>
      <c r="E16" s="70" t="s">
        <v>197</v>
      </c>
    </row>
    <row r="17" spans="1:5" ht="12.75">
      <c r="A17" s="4"/>
      <c r="B17" s="5" t="s">
        <v>7</v>
      </c>
      <c r="C17" s="4"/>
      <c r="D17" s="36"/>
      <c r="E17" s="4"/>
    </row>
    <row r="18" spans="1:7" ht="12.75">
      <c r="A18" s="6">
        <v>1</v>
      </c>
      <c r="B18" s="6" t="s">
        <v>8</v>
      </c>
      <c r="C18" s="43" t="s">
        <v>200</v>
      </c>
      <c r="D18" s="37">
        <v>42963.869</v>
      </c>
      <c r="E18" s="37">
        <v>34103</v>
      </c>
      <c r="G18" s="32"/>
    </row>
    <row r="19" spans="1:5" ht="12.75">
      <c r="A19" s="8">
        <v>2</v>
      </c>
      <c r="B19" s="8" t="s">
        <v>9</v>
      </c>
      <c r="C19" s="44"/>
      <c r="D19" s="38"/>
      <c r="E19" s="37"/>
    </row>
    <row r="20" spans="1:5" ht="12.75">
      <c r="A20" s="9"/>
      <c r="B20" s="9" t="s">
        <v>10</v>
      </c>
      <c r="C20" s="45">
        <v>10101</v>
      </c>
      <c r="D20" s="39">
        <v>29089.102</v>
      </c>
      <c r="E20" s="41">
        <v>47642</v>
      </c>
    </row>
    <row r="21" spans="1:5" ht="12.75">
      <c r="A21" s="14">
        <v>3</v>
      </c>
      <c r="B21" s="14" t="s">
        <v>11</v>
      </c>
      <c r="C21" s="46">
        <v>10102</v>
      </c>
      <c r="D21" s="40">
        <v>26633.59</v>
      </c>
      <c r="E21" s="41">
        <v>24202</v>
      </c>
    </row>
    <row r="22" spans="1:5" ht="12.75">
      <c r="A22" s="6">
        <v>4</v>
      </c>
      <c r="B22" s="6" t="s">
        <v>12</v>
      </c>
      <c r="C22" s="43"/>
      <c r="D22" s="37"/>
      <c r="E22" s="37"/>
    </row>
    <row r="23" spans="1:5" ht="12.75">
      <c r="A23" s="7"/>
      <c r="B23" s="7" t="s">
        <v>13</v>
      </c>
      <c r="C23" s="47" t="s">
        <v>201</v>
      </c>
      <c r="D23" s="41">
        <v>0</v>
      </c>
      <c r="E23" s="41">
        <v>0</v>
      </c>
    </row>
    <row r="24" spans="1:5" ht="12.75">
      <c r="A24" s="4">
        <v>5</v>
      </c>
      <c r="B24" s="4" t="s">
        <v>14</v>
      </c>
      <c r="C24" s="48" t="s">
        <v>144</v>
      </c>
      <c r="D24" s="36">
        <v>0</v>
      </c>
      <c r="E24" s="36">
        <v>0</v>
      </c>
    </row>
    <row r="25" spans="1:5" ht="12.75">
      <c r="A25" s="4">
        <v>6</v>
      </c>
      <c r="B25" s="4" t="s">
        <v>15</v>
      </c>
      <c r="C25" s="48">
        <v>10801</v>
      </c>
      <c r="D25" s="36">
        <v>0</v>
      </c>
      <c r="E25" s="36">
        <v>0</v>
      </c>
    </row>
    <row r="26" spans="1:5" ht="12.75">
      <c r="A26" s="6">
        <v>7</v>
      </c>
      <c r="B26" s="28" t="s">
        <v>165</v>
      </c>
      <c r="C26" s="49" t="s">
        <v>145</v>
      </c>
      <c r="D26" s="37"/>
      <c r="E26" s="37"/>
    </row>
    <row r="27" spans="1:5" ht="12.75">
      <c r="A27" s="7"/>
      <c r="B27" s="15"/>
      <c r="C27" s="50" t="s">
        <v>146</v>
      </c>
      <c r="D27" s="41">
        <f>SUM(D18:D26)</f>
        <v>98686.56099999999</v>
      </c>
      <c r="E27" s="41">
        <f>SUM(E18:E26)</f>
        <v>105947</v>
      </c>
    </row>
    <row r="28" spans="1:5" ht="12.75">
      <c r="A28" s="6">
        <v>8</v>
      </c>
      <c r="B28" s="27" t="s">
        <v>191</v>
      </c>
      <c r="C28" s="49" t="s">
        <v>202</v>
      </c>
      <c r="D28" s="37"/>
      <c r="E28" s="37"/>
    </row>
    <row r="29" spans="1:5" ht="12.75">
      <c r="A29" s="7"/>
      <c r="B29" s="7" t="s">
        <v>17</v>
      </c>
      <c r="C29" s="47">
        <v>10461</v>
      </c>
      <c r="D29" s="41">
        <v>0</v>
      </c>
      <c r="E29" s="41">
        <v>0</v>
      </c>
    </row>
    <row r="30" spans="1:5" ht="12.75">
      <c r="A30" s="6">
        <v>9</v>
      </c>
      <c r="B30" s="6" t="s">
        <v>132</v>
      </c>
      <c r="C30" s="43" t="s">
        <v>203</v>
      </c>
      <c r="D30" s="37"/>
      <c r="E30" s="37"/>
    </row>
    <row r="31" spans="1:5" ht="12.75">
      <c r="A31" s="7"/>
      <c r="B31" s="7" t="s">
        <v>18</v>
      </c>
      <c r="C31" s="47">
        <v>10462</v>
      </c>
      <c r="D31" s="41">
        <v>0</v>
      </c>
      <c r="E31" s="41">
        <v>0</v>
      </c>
    </row>
    <row r="32" spans="1:5" ht="12.75">
      <c r="A32" s="6">
        <v>10</v>
      </c>
      <c r="B32" s="6" t="s">
        <v>133</v>
      </c>
      <c r="C32" s="43" t="s">
        <v>204</v>
      </c>
      <c r="D32" s="37"/>
      <c r="E32" s="37"/>
    </row>
    <row r="33" spans="1:5" ht="12.75">
      <c r="A33" s="7"/>
      <c r="B33" s="7" t="s">
        <v>237</v>
      </c>
      <c r="C33" s="51">
        <v>10561</v>
      </c>
      <c r="D33" s="41">
        <v>2000</v>
      </c>
      <c r="E33" s="41"/>
    </row>
    <row r="34" spans="1:5" ht="12.75">
      <c r="A34" s="6">
        <v>11</v>
      </c>
      <c r="B34" s="6" t="s">
        <v>134</v>
      </c>
      <c r="C34" s="43" t="s">
        <v>205</v>
      </c>
      <c r="D34" s="37"/>
      <c r="E34" s="37"/>
    </row>
    <row r="35" spans="1:5" ht="12.75">
      <c r="A35" s="7"/>
      <c r="B35" s="7" t="s">
        <v>17</v>
      </c>
      <c r="C35" s="47">
        <v>10562</v>
      </c>
      <c r="D35" s="66">
        <v>20</v>
      </c>
      <c r="E35" s="41">
        <v>20</v>
      </c>
    </row>
    <row r="36" spans="1:5" ht="12.75">
      <c r="A36" s="6">
        <v>12</v>
      </c>
      <c r="B36" s="6" t="s">
        <v>147</v>
      </c>
      <c r="C36" s="43"/>
      <c r="D36" s="37"/>
      <c r="E36" s="37"/>
    </row>
    <row r="37" spans="1:5" ht="12.75">
      <c r="A37" s="7"/>
      <c r="B37" s="7" t="s">
        <v>135</v>
      </c>
      <c r="C37" s="47" t="s">
        <v>206</v>
      </c>
      <c r="D37" s="41">
        <v>14373.156</v>
      </c>
      <c r="E37" s="41">
        <v>26546.5</v>
      </c>
    </row>
    <row r="38" spans="1:5" ht="12.75">
      <c r="A38" s="6">
        <v>13</v>
      </c>
      <c r="B38" s="6" t="s">
        <v>192</v>
      </c>
      <c r="C38" s="43"/>
      <c r="D38" s="37"/>
      <c r="E38" s="37"/>
    </row>
    <row r="39" spans="1:5" ht="12.75">
      <c r="A39" s="7"/>
      <c r="B39" s="7" t="s">
        <v>16</v>
      </c>
      <c r="C39" s="47" t="s">
        <v>207</v>
      </c>
      <c r="D39" s="41">
        <v>0</v>
      </c>
      <c r="E39" s="41">
        <v>0</v>
      </c>
    </row>
    <row r="40" spans="1:5" ht="12.75">
      <c r="A40" s="6">
        <v>14</v>
      </c>
      <c r="B40" s="6" t="s">
        <v>148</v>
      </c>
      <c r="C40" s="43" t="s">
        <v>208</v>
      </c>
      <c r="D40" s="41">
        <v>17520.197</v>
      </c>
      <c r="E40" s="41">
        <v>15342.5</v>
      </c>
    </row>
    <row r="41" spans="1:5" ht="12.75">
      <c r="A41" s="4">
        <v>15</v>
      </c>
      <c r="B41" s="4" t="s">
        <v>19</v>
      </c>
      <c r="C41" s="48" t="s">
        <v>209</v>
      </c>
      <c r="D41" s="36">
        <v>222761.482</v>
      </c>
      <c r="E41" s="36">
        <v>166034.9</v>
      </c>
    </row>
    <row r="42" spans="1:5" ht="12.75">
      <c r="A42" s="6">
        <v>16</v>
      </c>
      <c r="B42" s="6" t="s">
        <v>128</v>
      </c>
      <c r="C42" s="43" t="s">
        <v>210</v>
      </c>
      <c r="D42" s="37"/>
      <c r="E42" s="37"/>
    </row>
    <row r="43" spans="1:5" ht="12.75">
      <c r="A43" s="7"/>
      <c r="B43" s="7" t="s">
        <v>149</v>
      </c>
      <c r="C43" s="47" t="s">
        <v>211</v>
      </c>
      <c r="D43" s="41">
        <f>-1859.377-4881.795</f>
        <v>-6741.1720000000005</v>
      </c>
      <c r="E43" s="41">
        <v>-7220</v>
      </c>
    </row>
    <row r="44" spans="1:5" ht="12.75">
      <c r="A44" s="6">
        <v>17</v>
      </c>
      <c r="B44" s="16" t="s">
        <v>20</v>
      </c>
      <c r="C44" s="43" t="s">
        <v>145</v>
      </c>
      <c r="D44" s="37"/>
      <c r="E44" s="37"/>
    </row>
    <row r="45" spans="1:5" ht="12.75">
      <c r="A45" s="7"/>
      <c r="B45" s="7"/>
      <c r="C45" s="47" t="s">
        <v>150</v>
      </c>
      <c r="D45" s="41">
        <f>SUM(D40:D43)</f>
        <v>233540.507</v>
      </c>
      <c r="E45" s="41">
        <f>SUM(E40:E43)</f>
        <v>174157.4</v>
      </c>
    </row>
    <row r="46" spans="1:5" ht="12.75">
      <c r="A46" s="4">
        <v>18</v>
      </c>
      <c r="B46" s="4" t="s">
        <v>21</v>
      </c>
      <c r="C46" s="48" t="s">
        <v>212</v>
      </c>
      <c r="D46" s="36">
        <v>46464.779</v>
      </c>
      <c r="E46" s="36">
        <v>41803</v>
      </c>
    </row>
    <row r="47" spans="1:5" ht="12.75">
      <c r="A47" s="4">
        <v>19</v>
      </c>
      <c r="B47" s="4" t="s">
        <v>24</v>
      </c>
      <c r="C47" s="48" t="s">
        <v>213</v>
      </c>
      <c r="D47" s="36">
        <v>389.667</v>
      </c>
      <c r="E47" s="36">
        <v>433</v>
      </c>
    </row>
    <row r="48" spans="1:5" ht="12.75">
      <c r="A48" s="4">
        <v>20</v>
      </c>
      <c r="B48" s="4" t="s">
        <v>22</v>
      </c>
      <c r="C48" s="48" t="s">
        <v>214</v>
      </c>
      <c r="D48" s="36">
        <v>5000.466</v>
      </c>
      <c r="E48" s="36">
        <v>1118</v>
      </c>
    </row>
    <row r="49" spans="1:5" ht="12.75">
      <c r="A49" s="4">
        <v>21</v>
      </c>
      <c r="B49" s="4" t="s">
        <v>136</v>
      </c>
      <c r="C49" s="43" t="s">
        <v>215</v>
      </c>
      <c r="D49" s="36">
        <v>0</v>
      </c>
      <c r="E49" s="36">
        <v>0</v>
      </c>
    </row>
    <row r="50" spans="1:5" ht="12.75">
      <c r="A50" s="169">
        <v>22</v>
      </c>
      <c r="B50" s="166" t="s">
        <v>23</v>
      </c>
      <c r="C50" s="43" t="s">
        <v>216</v>
      </c>
      <c r="D50" s="163">
        <v>2987.483</v>
      </c>
      <c r="E50" s="163">
        <v>2563</v>
      </c>
    </row>
    <row r="51" spans="1:6" ht="12.75">
      <c r="A51" s="170"/>
      <c r="B51" s="167"/>
      <c r="C51" s="46" t="s">
        <v>217</v>
      </c>
      <c r="D51" s="164"/>
      <c r="E51" s="164"/>
      <c r="F51" s="32"/>
    </row>
    <row r="52" spans="1:5" ht="12.75">
      <c r="A52" s="171"/>
      <c r="B52" s="168"/>
      <c r="C52" s="47" t="s">
        <v>218</v>
      </c>
      <c r="D52" s="165"/>
      <c r="E52" s="165"/>
    </row>
    <row r="53" spans="1:5" ht="12.75">
      <c r="A53" s="56">
        <v>23</v>
      </c>
      <c r="B53" s="56" t="s">
        <v>25</v>
      </c>
      <c r="C53" s="55" t="s">
        <v>219</v>
      </c>
      <c r="D53" s="36">
        <v>10254.008</v>
      </c>
      <c r="E53" s="36">
        <v>7367</v>
      </c>
    </row>
    <row r="54" spans="1:5" ht="20.25" customHeight="1" hidden="1">
      <c r="A54" s="14"/>
      <c r="B54" s="14" t="s">
        <v>183</v>
      </c>
      <c r="C54" s="46"/>
      <c r="D54" s="40"/>
      <c r="E54" s="40"/>
    </row>
    <row r="55" spans="1:5" ht="20.25" customHeight="1" hidden="1">
      <c r="A55" s="14">
        <v>24</v>
      </c>
      <c r="B55" s="7" t="s">
        <v>184</v>
      </c>
      <c r="C55" s="46">
        <v>11003</v>
      </c>
      <c r="D55" s="40">
        <v>0</v>
      </c>
      <c r="E55" s="40">
        <v>0</v>
      </c>
    </row>
    <row r="56" spans="1:5" ht="25.5">
      <c r="A56" s="14">
        <v>24</v>
      </c>
      <c r="B56" s="42" t="s">
        <v>199</v>
      </c>
      <c r="C56" s="57" t="s">
        <v>220</v>
      </c>
      <c r="D56" s="40">
        <v>-1436.744</v>
      </c>
      <c r="E56" s="40">
        <v>-831</v>
      </c>
    </row>
    <row r="57" spans="1:5" ht="12.75">
      <c r="A57" s="6"/>
      <c r="B57" s="6"/>
      <c r="C57" s="43" t="s">
        <v>145</v>
      </c>
      <c r="D57" s="37"/>
      <c r="E57" s="37"/>
    </row>
    <row r="58" spans="1:5" ht="12.75">
      <c r="A58" s="7">
        <v>25</v>
      </c>
      <c r="B58" s="15" t="s">
        <v>26</v>
      </c>
      <c r="C58" s="47" t="s">
        <v>151</v>
      </c>
      <c r="D58" s="41">
        <f>SUM(D27:D43)+SUM(D46:D53)+D55+D56</f>
        <v>412279.8829999999</v>
      </c>
      <c r="E58" s="41">
        <f>SUM(E27:E43)+SUM(E46:E53)+E55+E56</f>
        <v>359123.9</v>
      </c>
    </row>
    <row r="59" ht="39.75" customHeight="1" thickBot="1">
      <c r="C59" s="52"/>
    </row>
    <row r="60" spans="1:5" ht="12.75">
      <c r="A60" s="2" t="s">
        <v>1</v>
      </c>
      <c r="B60" s="2"/>
      <c r="C60" s="53" t="s">
        <v>4</v>
      </c>
      <c r="D60" s="34" t="s">
        <v>140</v>
      </c>
      <c r="E60" s="12" t="s">
        <v>139</v>
      </c>
    </row>
    <row r="61" spans="1:5" ht="12.75">
      <c r="A61" s="3" t="s">
        <v>2</v>
      </c>
      <c r="B61" s="3" t="s">
        <v>3</v>
      </c>
      <c r="C61" s="54" t="s">
        <v>5</v>
      </c>
      <c r="D61" s="35" t="s">
        <v>138</v>
      </c>
      <c r="E61" s="13" t="s">
        <v>138</v>
      </c>
    </row>
    <row r="62" spans="1:5" ht="12.75">
      <c r="A62" s="3"/>
      <c r="B62" s="3"/>
      <c r="C62" s="54" t="s">
        <v>6</v>
      </c>
      <c r="D62" s="35" t="s">
        <v>234</v>
      </c>
      <c r="E62" s="13" t="s">
        <v>197</v>
      </c>
    </row>
    <row r="63" spans="1:5" ht="12.75">
      <c r="A63" s="4"/>
      <c r="B63" s="5" t="s">
        <v>35</v>
      </c>
      <c r="C63" s="48"/>
      <c r="D63" s="36"/>
      <c r="E63" s="4"/>
    </row>
    <row r="64" spans="1:5" ht="12.75">
      <c r="A64" s="6">
        <v>26</v>
      </c>
      <c r="B64" s="6" t="s">
        <v>36</v>
      </c>
      <c r="C64" s="43"/>
      <c r="D64" s="37"/>
      <c r="E64" s="37"/>
    </row>
    <row r="65" spans="1:5" ht="12.75">
      <c r="A65" s="7"/>
      <c r="B65" s="7" t="s">
        <v>37</v>
      </c>
      <c r="C65" s="47" t="s">
        <v>221</v>
      </c>
      <c r="D65" s="41">
        <v>51729.367</v>
      </c>
      <c r="E65" s="41">
        <v>67934</v>
      </c>
    </row>
    <row r="66" spans="1:5" ht="12.75">
      <c r="A66" s="6">
        <v>27</v>
      </c>
      <c r="B66" s="6" t="s">
        <v>38</v>
      </c>
      <c r="C66" s="43"/>
      <c r="D66" s="37"/>
      <c r="E66" s="37"/>
    </row>
    <row r="67" spans="1:5" ht="12.75">
      <c r="A67" s="14"/>
      <c r="B67" s="7" t="s">
        <v>39</v>
      </c>
      <c r="C67" s="47" t="s">
        <v>222</v>
      </c>
      <c r="D67" s="41">
        <v>0</v>
      </c>
      <c r="E67" s="41">
        <v>0</v>
      </c>
    </row>
    <row r="68" spans="1:5" ht="12.75">
      <c r="A68" s="6">
        <v>28</v>
      </c>
      <c r="B68" s="6" t="s">
        <v>40</v>
      </c>
      <c r="C68" s="43"/>
      <c r="D68" s="37"/>
      <c r="E68" s="37"/>
    </row>
    <row r="69" spans="1:5" ht="12.75">
      <c r="A69" s="7"/>
      <c r="B69" s="7" t="s">
        <v>41</v>
      </c>
      <c r="C69" s="47" t="s">
        <v>223</v>
      </c>
      <c r="D69" s="41">
        <v>137372.278</v>
      </c>
      <c r="E69" s="41">
        <v>90778.5</v>
      </c>
    </row>
    <row r="70" spans="1:5" ht="12.75">
      <c r="A70" s="4">
        <v>29</v>
      </c>
      <c r="B70" s="27" t="s">
        <v>42</v>
      </c>
      <c r="C70" s="49" t="s">
        <v>224</v>
      </c>
      <c r="D70" s="37">
        <v>2272.062</v>
      </c>
      <c r="E70" s="37">
        <v>14483.5</v>
      </c>
    </row>
    <row r="71" spans="1:5" ht="12.75">
      <c r="A71" s="6">
        <v>30</v>
      </c>
      <c r="B71" s="6" t="s">
        <v>43</v>
      </c>
      <c r="C71" s="43"/>
      <c r="D71" s="37"/>
      <c r="E71" s="37"/>
    </row>
    <row r="72" spans="1:5" ht="12.75">
      <c r="A72" s="7"/>
      <c r="B72" s="7" t="s">
        <v>39</v>
      </c>
      <c r="C72" s="47" t="s">
        <v>225</v>
      </c>
      <c r="D72" s="41">
        <v>17000</v>
      </c>
      <c r="E72" s="41">
        <v>0</v>
      </c>
    </row>
    <row r="73" spans="1:5" ht="12.75">
      <c r="A73" s="6"/>
      <c r="B73" s="6"/>
      <c r="C73" s="43" t="s">
        <v>152</v>
      </c>
      <c r="D73" s="37"/>
      <c r="E73" s="37"/>
    </row>
    <row r="74" spans="1:5" ht="12.75">
      <c r="A74" s="7">
        <v>31</v>
      </c>
      <c r="B74" s="15" t="s">
        <v>166</v>
      </c>
      <c r="C74" s="47" t="s">
        <v>153</v>
      </c>
      <c r="D74" s="41">
        <f>SUM(D65:D73)</f>
        <v>208373.707</v>
      </c>
      <c r="E74" s="41">
        <f>SUM(E65:E73)</f>
        <v>173196</v>
      </c>
    </row>
    <row r="75" spans="1:5" ht="12.75">
      <c r="A75" s="14">
        <v>32</v>
      </c>
      <c r="B75" s="14" t="s">
        <v>44</v>
      </c>
      <c r="C75" s="46"/>
      <c r="D75" s="40"/>
      <c r="E75" s="40"/>
    </row>
    <row r="76" spans="1:5" ht="12.75">
      <c r="A76" s="7"/>
      <c r="B76" s="7" t="s">
        <v>45</v>
      </c>
      <c r="C76" s="46" t="s">
        <v>226</v>
      </c>
      <c r="D76" s="41">
        <v>0</v>
      </c>
      <c r="E76" s="41">
        <v>0</v>
      </c>
    </row>
    <row r="77" spans="1:5" ht="12.75">
      <c r="A77" s="4">
        <v>33</v>
      </c>
      <c r="B77" s="4" t="s">
        <v>46</v>
      </c>
      <c r="C77" s="48">
        <v>20601</v>
      </c>
      <c r="D77" s="36">
        <v>0</v>
      </c>
      <c r="E77" s="36">
        <v>0</v>
      </c>
    </row>
    <row r="78" spans="1:5" ht="12.75">
      <c r="A78" s="4">
        <v>34</v>
      </c>
      <c r="B78" s="4" t="s">
        <v>47</v>
      </c>
      <c r="C78" s="48" t="s">
        <v>227</v>
      </c>
      <c r="D78" s="36">
        <v>0</v>
      </c>
      <c r="E78" s="36">
        <v>0</v>
      </c>
    </row>
    <row r="79" spans="1:5" ht="12.75">
      <c r="A79" s="6">
        <v>35</v>
      </c>
      <c r="B79" s="6" t="s">
        <v>154</v>
      </c>
      <c r="C79" s="43"/>
      <c r="D79" s="37"/>
      <c r="E79" s="37"/>
    </row>
    <row r="80" spans="1:5" ht="12.75">
      <c r="A80" s="14"/>
      <c r="B80" s="14" t="s">
        <v>155</v>
      </c>
      <c r="C80" s="46"/>
      <c r="D80" s="40"/>
      <c r="E80" s="40"/>
    </row>
    <row r="81" spans="1:5" ht="12.75">
      <c r="A81" s="7"/>
      <c r="B81" s="7" t="s">
        <v>156</v>
      </c>
      <c r="C81" s="47" t="s">
        <v>228</v>
      </c>
      <c r="D81" s="41">
        <v>0</v>
      </c>
      <c r="E81" s="41">
        <v>0</v>
      </c>
    </row>
    <row r="82" spans="1:5" ht="12.75">
      <c r="A82" s="4">
        <v>36</v>
      </c>
      <c r="B82" s="4" t="s">
        <v>130</v>
      </c>
      <c r="C82" s="48" t="s">
        <v>231</v>
      </c>
      <c r="D82" s="36">
        <v>3090.625</v>
      </c>
      <c r="E82" s="36">
        <v>1984</v>
      </c>
    </row>
    <row r="83" spans="1:5" ht="12.75">
      <c r="A83" s="4">
        <v>37</v>
      </c>
      <c r="B83" s="4" t="s">
        <v>48</v>
      </c>
      <c r="C83" s="48">
        <v>21125</v>
      </c>
      <c r="D83" s="36">
        <v>0</v>
      </c>
      <c r="E83" s="36">
        <v>0</v>
      </c>
    </row>
    <row r="84" spans="1:5" ht="12.75">
      <c r="A84" s="6">
        <v>38</v>
      </c>
      <c r="B84" s="6" t="s">
        <v>49</v>
      </c>
      <c r="C84" s="43" t="s">
        <v>229</v>
      </c>
      <c r="D84" s="37"/>
      <c r="E84" s="37"/>
    </row>
    <row r="85" spans="1:5" ht="12.75">
      <c r="A85" s="7"/>
      <c r="B85" s="7" t="s">
        <v>50</v>
      </c>
      <c r="C85" s="47" t="s">
        <v>230</v>
      </c>
      <c r="D85" s="41">
        <v>1921.992</v>
      </c>
      <c r="E85" s="41">
        <v>893</v>
      </c>
    </row>
    <row r="86" spans="1:5" ht="12.75">
      <c r="A86" s="6">
        <v>39</v>
      </c>
      <c r="B86" s="27" t="s">
        <v>51</v>
      </c>
      <c r="C86" s="49" t="s">
        <v>232</v>
      </c>
      <c r="D86" s="37"/>
      <c r="E86" s="37"/>
    </row>
    <row r="87" spans="1:5" ht="12.75">
      <c r="A87" s="7"/>
      <c r="B87" s="7"/>
      <c r="C87" s="47"/>
      <c r="D87" s="41">
        <v>28653.008</v>
      </c>
      <c r="E87" s="60">
        <v>37079</v>
      </c>
    </row>
    <row r="88" spans="1:5" ht="12.75">
      <c r="A88" s="4">
        <v>40</v>
      </c>
      <c r="B88" s="4" t="s">
        <v>52</v>
      </c>
      <c r="C88" s="48">
        <v>20921</v>
      </c>
      <c r="D88" s="36">
        <v>0</v>
      </c>
      <c r="E88" s="36">
        <v>0</v>
      </c>
    </row>
    <row r="89" spans="1:5" ht="12.75">
      <c r="A89" s="6"/>
      <c r="B89" s="6"/>
      <c r="C89" s="43" t="s">
        <v>157</v>
      </c>
      <c r="D89" s="37"/>
      <c r="E89" s="37"/>
    </row>
    <row r="90" spans="1:5" ht="12.75">
      <c r="A90" s="7">
        <v>41</v>
      </c>
      <c r="B90" s="15" t="s">
        <v>53</v>
      </c>
      <c r="C90" s="47" t="s">
        <v>158</v>
      </c>
      <c r="D90" s="41">
        <f>SUM(D74:D88)</f>
        <v>242039.332</v>
      </c>
      <c r="E90" s="41">
        <f>SUM(E74:E88)</f>
        <v>213152</v>
      </c>
    </row>
    <row r="91" spans="1:5" ht="12.75">
      <c r="A91" s="6">
        <v>42</v>
      </c>
      <c r="B91" s="16" t="s">
        <v>54</v>
      </c>
      <c r="C91" s="43"/>
      <c r="D91" s="37"/>
      <c r="E91" s="37"/>
    </row>
    <row r="92" spans="1:5" ht="12.75">
      <c r="A92" s="14"/>
      <c r="B92" s="17" t="s">
        <v>55</v>
      </c>
      <c r="C92" s="46"/>
      <c r="D92" s="40"/>
      <c r="E92" s="40"/>
    </row>
    <row r="93" spans="1:5" ht="12.75">
      <c r="A93" s="7"/>
      <c r="B93" s="15" t="s">
        <v>56</v>
      </c>
      <c r="C93" s="47"/>
      <c r="D93" s="41"/>
      <c r="E93" s="41"/>
    </row>
    <row r="94" spans="1:5" ht="12.75">
      <c r="A94" s="4"/>
      <c r="B94" s="5" t="s">
        <v>57</v>
      </c>
      <c r="C94" s="48"/>
      <c r="D94" s="36"/>
      <c r="E94" s="36"/>
    </row>
    <row r="95" spans="1:5" ht="12.75">
      <c r="A95" s="4">
        <v>43</v>
      </c>
      <c r="B95" s="4" t="s">
        <v>58</v>
      </c>
      <c r="C95" s="48">
        <v>40001</v>
      </c>
      <c r="D95" s="36">
        <v>146000</v>
      </c>
      <c r="E95" s="36">
        <v>126000</v>
      </c>
    </row>
    <row r="96" spans="1:6" ht="12.75">
      <c r="A96" s="4">
        <v>44</v>
      </c>
      <c r="B96" s="4" t="s">
        <v>59</v>
      </c>
      <c r="C96" s="48">
        <v>40011</v>
      </c>
      <c r="D96" s="36">
        <v>0</v>
      </c>
      <c r="E96" s="36">
        <v>0</v>
      </c>
      <c r="F96" s="32"/>
    </row>
    <row r="97" spans="1:5" ht="12.75">
      <c r="A97" s="4">
        <v>45</v>
      </c>
      <c r="B97" s="4" t="s">
        <v>60</v>
      </c>
      <c r="C97" s="48">
        <v>40021</v>
      </c>
      <c r="D97" s="36"/>
      <c r="E97" s="36">
        <v>0</v>
      </c>
    </row>
    <row r="98" spans="1:5" ht="12.75">
      <c r="A98" s="6">
        <v>46</v>
      </c>
      <c r="B98" s="27" t="s">
        <v>159</v>
      </c>
      <c r="C98" s="169">
        <v>40031</v>
      </c>
      <c r="D98" s="163">
        <v>0</v>
      </c>
      <c r="E98" s="163">
        <v>0</v>
      </c>
    </row>
    <row r="99" spans="1:5" ht="12.75">
      <c r="A99" s="7"/>
      <c r="B99" s="7" t="s">
        <v>160</v>
      </c>
      <c r="C99" s="171"/>
      <c r="D99" s="165"/>
      <c r="E99" s="165"/>
    </row>
    <row r="100" spans="1:5" ht="12.75">
      <c r="A100" s="4">
        <v>47</v>
      </c>
      <c r="B100" s="4" t="s">
        <v>61</v>
      </c>
      <c r="C100" s="48">
        <v>40101</v>
      </c>
      <c r="D100" s="36">
        <v>0</v>
      </c>
      <c r="E100" s="36">
        <v>0</v>
      </c>
    </row>
    <row r="101" spans="1:5" ht="12.75">
      <c r="A101" s="4">
        <v>48</v>
      </c>
      <c r="B101" s="4" t="s">
        <v>62</v>
      </c>
      <c r="C101" s="48">
        <v>40111</v>
      </c>
      <c r="D101" s="36">
        <v>0</v>
      </c>
      <c r="E101" s="36">
        <v>0</v>
      </c>
    </row>
    <row r="102" spans="1:5" ht="12.75">
      <c r="A102" s="6">
        <v>49</v>
      </c>
      <c r="B102" s="6" t="s">
        <v>193</v>
      </c>
      <c r="C102" s="43"/>
      <c r="D102" s="37"/>
      <c r="E102" s="37"/>
    </row>
    <row r="103" spans="1:5" ht="12.75">
      <c r="A103" s="7"/>
      <c r="B103" s="7" t="s">
        <v>194</v>
      </c>
      <c r="C103" s="47">
        <v>40121</v>
      </c>
      <c r="D103" s="41">
        <v>0</v>
      </c>
      <c r="E103" s="41">
        <v>0</v>
      </c>
    </row>
    <row r="104" spans="1:5" ht="12.75">
      <c r="A104" s="4">
        <v>50</v>
      </c>
      <c r="B104" s="4" t="s">
        <v>63</v>
      </c>
      <c r="C104" s="48">
        <v>40131</v>
      </c>
      <c r="D104" s="36">
        <v>0</v>
      </c>
      <c r="E104" s="36">
        <v>0</v>
      </c>
    </row>
    <row r="105" spans="1:5" ht="12.75">
      <c r="A105" s="4">
        <v>51</v>
      </c>
      <c r="B105" s="4" t="s">
        <v>64</v>
      </c>
      <c r="C105" s="48" t="s">
        <v>161</v>
      </c>
      <c r="D105" s="36">
        <v>24240.552</v>
      </c>
      <c r="E105" s="36">
        <v>19971</v>
      </c>
    </row>
    <row r="106" spans="1:5" ht="12.75" hidden="1">
      <c r="A106" s="4">
        <v>52</v>
      </c>
      <c r="B106" s="4" t="s">
        <v>195</v>
      </c>
      <c r="C106" s="48">
        <v>40301</v>
      </c>
      <c r="D106" s="36">
        <v>0</v>
      </c>
      <c r="E106" s="36">
        <v>0</v>
      </c>
    </row>
    <row r="107" spans="1:5" ht="12.75">
      <c r="A107" s="6"/>
      <c r="B107" s="27"/>
      <c r="C107" s="43" t="s">
        <v>157</v>
      </c>
      <c r="D107" s="37"/>
      <c r="E107" s="37"/>
    </row>
    <row r="108" spans="1:5" ht="12.75">
      <c r="A108" s="7">
        <v>52</v>
      </c>
      <c r="B108" s="15" t="s">
        <v>65</v>
      </c>
      <c r="C108" s="47" t="s">
        <v>162</v>
      </c>
      <c r="D108" s="41">
        <f>SUM(D95:D106)</f>
        <v>170240.552</v>
      </c>
      <c r="E108" s="41">
        <f>SUM(E95:E106)</f>
        <v>145971</v>
      </c>
    </row>
    <row r="109" spans="1:5" ht="12.75">
      <c r="A109" s="6"/>
      <c r="B109" s="6"/>
      <c r="C109" s="43" t="s">
        <v>157</v>
      </c>
      <c r="D109" s="37"/>
      <c r="E109" s="37"/>
    </row>
    <row r="110" spans="1:5" ht="12.75">
      <c r="A110" s="7">
        <v>53</v>
      </c>
      <c r="B110" s="29" t="s">
        <v>163</v>
      </c>
      <c r="C110" s="47" t="s">
        <v>164</v>
      </c>
      <c r="D110" s="41">
        <f>D90+D91+D108</f>
        <v>412279.88399999996</v>
      </c>
      <c r="E110" s="41">
        <f>E90+E91+E108+1</f>
        <v>359124</v>
      </c>
    </row>
    <row r="113" spans="2:4" ht="12.75">
      <c r="B113" s="1" t="s">
        <v>180</v>
      </c>
      <c r="C113" s="1" t="s">
        <v>179</v>
      </c>
      <c r="D113" s="1" t="s">
        <v>179</v>
      </c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 t="s">
        <v>239</v>
      </c>
      <c r="C116" s="1" t="s">
        <v>240</v>
      </c>
      <c r="D116" s="1" t="s">
        <v>240</v>
      </c>
    </row>
  </sheetData>
  <sheetProtection/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rowBreaks count="1" manualBreakCount="1">
    <brk id="58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0" customWidth="1"/>
    <col min="4" max="4" width="15.875" style="0" bestFit="1" customWidth="1"/>
  </cols>
  <sheetData>
    <row r="1" ht="12.75">
      <c r="D1" t="s">
        <v>95</v>
      </c>
    </row>
    <row r="3" spans="1:4" ht="12.75">
      <c r="A3" t="s">
        <v>116</v>
      </c>
      <c r="D3" t="s">
        <v>117</v>
      </c>
    </row>
    <row r="4" ht="12.75">
      <c r="C4" t="s">
        <v>66</v>
      </c>
    </row>
    <row r="5" ht="12.75">
      <c r="C5" t="s">
        <v>67</v>
      </c>
    </row>
    <row r="6" ht="12.75">
      <c r="D6" t="s">
        <v>68</v>
      </c>
    </row>
    <row r="8" spans="2:4" ht="12.75">
      <c r="B8" s="1"/>
      <c r="D8" s="1"/>
    </row>
    <row r="9" spans="2:4" ht="12.75">
      <c r="B9" s="1" t="s">
        <v>72</v>
      </c>
      <c r="C9" s="1"/>
      <c r="D9" s="1"/>
    </row>
    <row r="10" ht="12.75">
      <c r="B10" s="1"/>
    </row>
    <row r="11" spans="2:4" ht="12.75">
      <c r="B11" s="1" t="str">
        <f>Лист2!B9</f>
        <v>                                                         на 31 декабря 2009г</v>
      </c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1:3" ht="12.75">
      <c r="A17" t="s">
        <v>178</v>
      </c>
      <c r="C17" t="s">
        <v>70</v>
      </c>
    </row>
    <row r="20" spans="2:3" ht="12.75">
      <c r="B20" t="str">
        <f>Лист1!B13</f>
        <v>Дата составления: 14 января 2010г</v>
      </c>
      <c r="C20" t="s">
        <v>69</v>
      </c>
    </row>
    <row r="21" ht="13.5" thickBot="1"/>
    <row r="22" spans="1:4" ht="12.75">
      <c r="A22" s="18" t="s">
        <v>1</v>
      </c>
      <c r="B22" s="18"/>
      <c r="C22" s="18" t="s">
        <v>140</v>
      </c>
      <c r="D22" s="18" t="s">
        <v>139</v>
      </c>
    </row>
    <row r="23" spans="1:4" ht="12.75">
      <c r="A23" s="19" t="s">
        <v>2</v>
      </c>
      <c r="B23" s="19" t="s">
        <v>126</v>
      </c>
      <c r="C23" s="19" t="s">
        <v>236</v>
      </c>
      <c r="D23" s="19" t="s">
        <v>196</v>
      </c>
    </row>
    <row r="24" spans="1:4" ht="12.75">
      <c r="A24" s="4">
        <v>1</v>
      </c>
      <c r="B24" s="5" t="s">
        <v>122</v>
      </c>
      <c r="C24" s="36">
        <f>Лист2!C28</f>
        <v>54232.929000000004</v>
      </c>
      <c r="D24" s="36">
        <f>Лист2!D28</f>
        <v>43892</v>
      </c>
    </row>
    <row r="25" spans="1:4" ht="12.75">
      <c r="A25" s="4">
        <v>2</v>
      </c>
      <c r="B25" s="5" t="s">
        <v>123</v>
      </c>
      <c r="C25" s="36">
        <f>Лист2!C41</f>
        <v>9669.161</v>
      </c>
      <c r="D25" s="36">
        <f>Лист2!D41</f>
        <v>10187</v>
      </c>
    </row>
    <row r="26" spans="1:4" ht="12.75">
      <c r="A26" s="4">
        <v>3</v>
      </c>
      <c r="B26" s="5" t="s">
        <v>87</v>
      </c>
      <c r="C26" s="36">
        <f>Лист2!C42</f>
        <v>44563.768000000004</v>
      </c>
      <c r="D26" s="36">
        <f>Лист2!D42</f>
        <v>33705</v>
      </c>
    </row>
    <row r="27" spans="1:4" ht="12.75">
      <c r="A27" s="6"/>
      <c r="B27" s="6" t="s">
        <v>90</v>
      </c>
      <c r="C27" s="37"/>
      <c r="D27" s="37"/>
    </row>
    <row r="28" spans="1:4" ht="12.75">
      <c r="A28" s="14"/>
      <c r="B28" s="14" t="s">
        <v>91</v>
      </c>
      <c r="C28" s="40"/>
      <c r="D28" s="40"/>
    </row>
    <row r="29" spans="1:4" ht="12.75">
      <c r="A29" s="7">
        <v>4</v>
      </c>
      <c r="B29" s="20" t="s">
        <v>92</v>
      </c>
      <c r="C29" s="41">
        <f>Лист2!C45</f>
        <v>18.263</v>
      </c>
      <c r="D29" s="41">
        <f>Лист2!D45</f>
        <v>-1549</v>
      </c>
    </row>
    <row r="30" spans="1:4" ht="12.75">
      <c r="A30" s="6"/>
      <c r="B30" s="16" t="s">
        <v>93</v>
      </c>
      <c r="C30" s="37"/>
      <c r="D30" s="37"/>
    </row>
    <row r="31" spans="1:4" ht="12.75">
      <c r="A31" s="7">
        <v>5</v>
      </c>
      <c r="B31" s="15" t="s">
        <v>94</v>
      </c>
      <c r="C31" s="41">
        <f>Лист2!C47</f>
        <v>44582.031</v>
      </c>
      <c r="D31" s="41">
        <f>Лист2!D47</f>
        <v>32156</v>
      </c>
    </row>
    <row r="32" spans="1:4" ht="12.75">
      <c r="A32" s="4">
        <v>6</v>
      </c>
      <c r="B32" s="5" t="s">
        <v>124</v>
      </c>
      <c r="C32" s="36">
        <f>Лист2!C67</f>
        <v>23459.386</v>
      </c>
      <c r="D32" s="36">
        <f>Лист2!D67</f>
        <v>17769</v>
      </c>
    </row>
    <row r="33" spans="1:4" ht="12.75">
      <c r="A33" s="4">
        <v>7</v>
      </c>
      <c r="B33" s="5" t="s">
        <v>125</v>
      </c>
      <c r="C33" s="36">
        <f>Лист2!C78</f>
        <v>43171.55400000001</v>
      </c>
      <c r="D33" s="36">
        <f>Лист2!D78</f>
        <v>29389</v>
      </c>
    </row>
    <row r="34" spans="1:4" ht="12.75">
      <c r="A34" s="6"/>
      <c r="B34" s="16" t="s">
        <v>102</v>
      </c>
      <c r="C34" s="64"/>
      <c r="D34" s="37"/>
    </row>
    <row r="35" spans="1:4" ht="12.75">
      <c r="A35" s="14"/>
      <c r="B35" s="17" t="s">
        <v>103</v>
      </c>
      <c r="C35" s="65"/>
      <c r="D35" s="40"/>
    </row>
    <row r="36" spans="1:4" ht="12.75">
      <c r="A36" s="7">
        <v>8</v>
      </c>
      <c r="B36" s="15" t="s">
        <v>104</v>
      </c>
      <c r="C36" s="58">
        <f>Лист2!C81</f>
        <v>24869.86299999999</v>
      </c>
      <c r="D36" s="41">
        <f>Лист2!D81</f>
        <v>20536</v>
      </c>
    </row>
    <row r="37" spans="1:4" ht="12.75">
      <c r="A37" s="4">
        <v>9</v>
      </c>
      <c r="B37" s="15" t="s">
        <v>105</v>
      </c>
      <c r="C37" s="58">
        <f>Лист2!C85</f>
        <v>629.004</v>
      </c>
      <c r="D37" s="58">
        <f>Лист2!D85</f>
        <v>565</v>
      </c>
    </row>
    <row r="38" spans="1:4" ht="12.75">
      <c r="A38" s="6"/>
      <c r="B38" s="6" t="s">
        <v>108</v>
      </c>
      <c r="C38" s="37"/>
      <c r="D38" s="37"/>
    </row>
    <row r="39" spans="1:4" ht="12.75">
      <c r="A39" s="7">
        <v>10</v>
      </c>
      <c r="B39" s="7" t="s">
        <v>109</v>
      </c>
      <c r="C39" s="41">
        <f>Лист2!C87</f>
        <v>24240.85899999999</v>
      </c>
      <c r="D39" s="41">
        <f>Лист2!D87</f>
        <v>19971</v>
      </c>
    </row>
    <row r="40" spans="1:4" ht="12.75">
      <c r="A40" s="4">
        <v>11</v>
      </c>
      <c r="B40" s="4" t="s">
        <v>110</v>
      </c>
      <c r="C40" s="36">
        <f>Лист2!C88</f>
        <v>0</v>
      </c>
      <c r="D40" s="36">
        <f>Лист2!D88</f>
        <v>0</v>
      </c>
    </row>
    <row r="41" spans="1:4" ht="12.75">
      <c r="A41" s="7">
        <v>12</v>
      </c>
      <c r="B41" s="4" t="s">
        <v>111</v>
      </c>
      <c r="C41" s="41">
        <f>Лист2!C89</f>
        <v>0</v>
      </c>
      <c r="D41" s="41">
        <f>Лист2!D89</f>
        <v>0</v>
      </c>
    </row>
    <row r="42" spans="1:4" ht="13.5" thickBot="1">
      <c r="A42" s="4">
        <v>13</v>
      </c>
      <c r="B42" s="16" t="s">
        <v>112</v>
      </c>
      <c r="C42" s="36">
        <f>Лист2!C90</f>
        <v>24240.85899999999</v>
      </c>
      <c r="D42" s="36">
        <f>Лист2!D90</f>
        <v>19971</v>
      </c>
    </row>
    <row r="43" spans="1:4" ht="13.5" thickBot="1">
      <c r="A43" s="4"/>
      <c r="B43" s="22" t="s">
        <v>113</v>
      </c>
      <c r="C43" s="36"/>
      <c r="D43" s="36"/>
    </row>
    <row r="47" spans="2:4" ht="13.5" thickBot="1">
      <c r="B47" t="s">
        <v>181</v>
      </c>
      <c r="C47" s="24"/>
      <c r="D47" s="24"/>
    </row>
    <row r="48" ht="12.75">
      <c r="C48" s="25" t="s">
        <v>114</v>
      </c>
    </row>
    <row r="49" ht="12.75">
      <c r="B49" t="s">
        <v>241</v>
      </c>
    </row>
    <row r="50" ht="12.75">
      <c r="B50" t="s">
        <v>115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55">
      <selection activeCell="E103" sqref="E103"/>
    </sheetView>
  </sheetViews>
  <sheetFormatPr defaultColWidth="9.00390625" defaultRowHeight="12.75"/>
  <cols>
    <col min="1" max="1" width="5.875" style="0" customWidth="1"/>
    <col min="2" max="2" width="13.875" style="0" customWidth="1"/>
    <col min="5" max="5" width="14.125" style="0" customWidth="1"/>
    <col min="6" max="6" width="10.375" style="0" customWidth="1"/>
    <col min="7" max="7" width="0.12890625" style="0" hidden="1" customWidth="1"/>
    <col min="8" max="8" width="13.75390625" style="0" customWidth="1"/>
    <col min="9" max="9" width="0.12890625" style="0" customWidth="1"/>
  </cols>
  <sheetData>
    <row r="1" spans="1:11" ht="12.75">
      <c r="A1" s="150"/>
      <c r="B1" s="155"/>
      <c r="C1" s="155"/>
      <c r="D1" s="155"/>
      <c r="E1" s="155"/>
      <c r="F1" s="155"/>
      <c r="G1" s="155"/>
      <c r="H1" s="155" t="s">
        <v>391</v>
      </c>
      <c r="I1" s="155"/>
      <c r="J1" s="155"/>
      <c r="K1" s="150"/>
    </row>
    <row r="2" spans="1:11" ht="12.75">
      <c r="A2" s="155"/>
      <c r="B2" s="150"/>
      <c r="C2" s="155" t="s">
        <v>390</v>
      </c>
      <c r="D2" s="155"/>
      <c r="E2" s="155"/>
      <c r="F2" s="155"/>
      <c r="G2" s="155"/>
      <c r="H2" s="155"/>
      <c r="I2" s="155"/>
      <c r="J2" s="155"/>
      <c r="K2" s="150"/>
    </row>
    <row r="3" spans="1:11" ht="12.75">
      <c r="A3" s="155"/>
      <c r="B3" s="156"/>
      <c r="C3" s="155"/>
      <c r="D3" s="155" t="s">
        <v>393</v>
      </c>
      <c r="E3" s="155"/>
      <c r="F3" s="155"/>
      <c r="G3" s="155"/>
      <c r="H3" s="150"/>
      <c r="I3" s="150"/>
      <c r="J3" s="150"/>
      <c r="K3" s="150"/>
    </row>
    <row r="4" spans="1:11" ht="12.75">
      <c r="A4" s="155"/>
      <c r="B4" s="153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2.75">
      <c r="A5" s="155" t="s">
        <v>389</v>
      </c>
      <c r="B5" s="153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2.75">
      <c r="A6" s="155"/>
      <c r="B6" s="153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3.5" thickBot="1">
      <c r="A7" s="154" t="s">
        <v>388</v>
      </c>
      <c r="B7" s="153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12.75">
      <c r="A8" s="2"/>
      <c r="B8" s="2"/>
      <c r="C8" s="143"/>
      <c r="D8" s="143"/>
      <c r="E8" s="143"/>
      <c r="F8" s="206" t="s">
        <v>140</v>
      </c>
      <c r="G8" s="248"/>
      <c r="H8" s="249" t="s">
        <v>334</v>
      </c>
      <c r="I8" s="237"/>
      <c r="J8" s="150"/>
      <c r="K8" s="150"/>
    </row>
    <row r="9" spans="1:11" ht="12.75">
      <c r="A9" s="140" t="s">
        <v>333</v>
      </c>
      <c r="B9" s="250" t="s">
        <v>287</v>
      </c>
      <c r="C9" s="251"/>
      <c r="D9" s="251"/>
      <c r="E9" s="251"/>
      <c r="F9" s="252" t="s">
        <v>138</v>
      </c>
      <c r="G9" s="253"/>
      <c r="H9" s="252" t="s">
        <v>138</v>
      </c>
      <c r="I9" s="188"/>
      <c r="J9" s="150"/>
      <c r="K9" s="150"/>
    </row>
    <row r="10" spans="1:11" ht="13.5" thickBot="1">
      <c r="A10" s="139"/>
      <c r="B10" s="138"/>
      <c r="C10" s="137"/>
      <c r="D10" s="137"/>
      <c r="E10" s="137"/>
      <c r="F10" s="214" t="s">
        <v>234</v>
      </c>
      <c r="G10" s="254"/>
      <c r="H10" s="214" t="s">
        <v>197</v>
      </c>
      <c r="I10" s="216"/>
      <c r="J10" s="150"/>
      <c r="K10" s="150"/>
    </row>
    <row r="11" spans="1:11" ht="12.75">
      <c r="A11" s="152"/>
      <c r="B11" s="245" t="s">
        <v>59</v>
      </c>
      <c r="C11" s="246"/>
      <c r="D11" s="246"/>
      <c r="E11" s="246"/>
      <c r="F11" s="246"/>
      <c r="G11" s="246"/>
      <c r="H11" s="246"/>
      <c r="I11" s="247"/>
      <c r="J11" s="150"/>
      <c r="K11" s="150"/>
    </row>
    <row r="12" spans="1:11" ht="12.75">
      <c r="A12" s="134" t="s">
        <v>387</v>
      </c>
      <c r="B12" s="184" t="s">
        <v>304</v>
      </c>
      <c r="C12" s="185"/>
      <c r="D12" s="185"/>
      <c r="E12" s="186"/>
      <c r="F12" s="169">
        <v>0</v>
      </c>
      <c r="G12" s="169"/>
      <c r="H12" s="169">
        <v>0</v>
      </c>
      <c r="I12" s="169"/>
      <c r="J12" s="150"/>
      <c r="K12" s="150"/>
    </row>
    <row r="13" spans="1:11" ht="12.75">
      <c r="A13" s="134" t="s">
        <v>386</v>
      </c>
      <c r="B13" s="184" t="s">
        <v>385</v>
      </c>
      <c r="C13" s="185"/>
      <c r="D13" s="185"/>
      <c r="E13" s="186"/>
      <c r="F13" s="187"/>
      <c r="G13" s="188"/>
      <c r="H13" s="187"/>
      <c r="I13" s="188"/>
      <c r="J13" s="150"/>
      <c r="K13" s="150"/>
    </row>
    <row r="14" spans="1:11" ht="12.75">
      <c r="A14" s="132"/>
      <c r="B14" s="97" t="s">
        <v>384</v>
      </c>
      <c r="C14" s="98"/>
      <c r="D14" s="98"/>
      <c r="E14" s="99"/>
      <c r="F14" s="149">
        <v>0</v>
      </c>
      <c r="G14" s="55"/>
      <c r="H14" s="149">
        <v>0</v>
      </c>
      <c r="I14" s="55"/>
      <c r="J14" s="150"/>
      <c r="K14" s="150"/>
    </row>
    <row r="15" spans="1:11" ht="12.75">
      <c r="A15" s="151"/>
      <c r="B15" s="239" t="s">
        <v>383</v>
      </c>
      <c r="C15" s="197"/>
      <c r="D15" s="197"/>
      <c r="E15" s="198"/>
      <c r="F15" s="171">
        <v>0</v>
      </c>
      <c r="G15" s="171"/>
      <c r="H15" s="171">
        <v>0</v>
      </c>
      <c r="I15" s="171"/>
      <c r="J15" s="150"/>
      <c r="K15" s="150"/>
    </row>
    <row r="16" spans="1:9" ht="12.75">
      <c r="A16" s="127"/>
      <c r="B16" s="242" t="s">
        <v>382</v>
      </c>
      <c r="C16" s="243"/>
      <c r="D16" s="243"/>
      <c r="E16" s="244"/>
      <c r="F16" s="169">
        <v>0</v>
      </c>
      <c r="G16" s="169"/>
      <c r="H16" s="169">
        <v>0</v>
      </c>
      <c r="I16" s="169"/>
    </row>
    <row r="17" spans="1:9" ht="12.75">
      <c r="A17" s="127" t="s">
        <v>381</v>
      </c>
      <c r="B17" s="184" t="s">
        <v>380</v>
      </c>
      <c r="C17" s="185"/>
      <c r="D17" s="185"/>
      <c r="E17" s="186"/>
      <c r="F17" s="217"/>
      <c r="G17" s="218"/>
      <c r="H17" s="217"/>
      <c r="I17" s="218"/>
    </row>
    <row r="18" spans="1:9" ht="12.75">
      <c r="A18" s="131"/>
      <c r="B18" s="97" t="s">
        <v>379</v>
      </c>
      <c r="C18" s="98"/>
      <c r="D18" s="98"/>
      <c r="E18" s="99"/>
      <c r="F18" s="149">
        <v>0</v>
      </c>
      <c r="G18" s="55"/>
      <c r="H18" s="48">
        <v>0</v>
      </c>
      <c r="I18" s="130"/>
    </row>
    <row r="19" spans="1:9" ht="12.75">
      <c r="A19" s="126" t="s">
        <v>378</v>
      </c>
      <c r="B19" s="181" t="s">
        <v>297</v>
      </c>
      <c r="C19" s="182"/>
      <c r="D19" s="182"/>
      <c r="E19" s="183"/>
      <c r="F19" s="171">
        <v>0</v>
      </c>
      <c r="G19" s="171"/>
      <c r="H19" s="171">
        <v>0</v>
      </c>
      <c r="I19" s="171"/>
    </row>
    <row r="20" spans="1:9" ht="12.75">
      <c r="A20" s="129"/>
      <c r="B20" s="190" t="s">
        <v>58</v>
      </c>
      <c r="C20" s="191"/>
      <c r="D20" s="191"/>
      <c r="E20" s="191"/>
      <c r="F20" s="191"/>
      <c r="G20" s="191"/>
      <c r="H20" s="191"/>
      <c r="I20" s="192"/>
    </row>
    <row r="21" spans="1:9" ht="12.75">
      <c r="A21" s="128" t="s">
        <v>377</v>
      </c>
      <c r="B21" s="184" t="s">
        <v>304</v>
      </c>
      <c r="C21" s="185"/>
      <c r="D21" s="185"/>
      <c r="E21" s="186"/>
      <c r="F21" s="189">
        <v>126000</v>
      </c>
      <c r="G21" s="189"/>
      <c r="H21" s="189">
        <v>79788</v>
      </c>
      <c r="I21" s="189"/>
    </row>
    <row r="22" spans="1:9" ht="12.75">
      <c r="A22" s="128" t="s">
        <v>376</v>
      </c>
      <c r="B22" s="184" t="s">
        <v>375</v>
      </c>
      <c r="C22" s="185"/>
      <c r="D22" s="185"/>
      <c r="E22" s="186"/>
      <c r="F22" s="189">
        <v>20000</v>
      </c>
      <c r="G22" s="189"/>
      <c r="H22" s="189">
        <v>46212</v>
      </c>
      <c r="I22" s="189"/>
    </row>
    <row r="23" spans="1:9" ht="12.75">
      <c r="A23" s="128" t="s">
        <v>374</v>
      </c>
      <c r="B23" s="184" t="s">
        <v>373</v>
      </c>
      <c r="C23" s="185"/>
      <c r="D23" s="185"/>
      <c r="E23" s="186"/>
      <c r="F23" s="189">
        <v>0</v>
      </c>
      <c r="G23" s="189"/>
      <c r="H23" s="189">
        <v>0</v>
      </c>
      <c r="I23" s="189"/>
    </row>
    <row r="24" spans="1:9" ht="12.75">
      <c r="A24" s="128" t="s">
        <v>372</v>
      </c>
      <c r="B24" s="181" t="s">
        <v>297</v>
      </c>
      <c r="C24" s="182"/>
      <c r="D24" s="182"/>
      <c r="E24" s="183"/>
      <c r="F24" s="189">
        <f>F21+F22</f>
        <v>146000</v>
      </c>
      <c r="G24" s="189"/>
      <c r="H24" s="189">
        <f>H21+H22</f>
        <v>126000</v>
      </c>
      <c r="I24" s="189"/>
    </row>
    <row r="25" spans="1:9" ht="12.75">
      <c r="A25" s="129"/>
      <c r="B25" s="190" t="s">
        <v>371</v>
      </c>
      <c r="C25" s="191"/>
      <c r="D25" s="191"/>
      <c r="E25" s="191"/>
      <c r="F25" s="191"/>
      <c r="G25" s="191"/>
      <c r="H25" s="191"/>
      <c r="I25" s="192"/>
    </row>
    <row r="26" spans="1:9" ht="12.75">
      <c r="A26" s="128" t="s">
        <v>370</v>
      </c>
      <c r="B26" s="184" t="s">
        <v>304</v>
      </c>
      <c r="C26" s="185"/>
      <c r="D26" s="185"/>
      <c r="E26" s="186"/>
      <c r="F26" s="189">
        <v>0</v>
      </c>
      <c r="G26" s="189"/>
      <c r="H26" s="189">
        <v>0</v>
      </c>
      <c r="I26" s="189"/>
    </row>
    <row r="27" spans="1:9" ht="12.75">
      <c r="A27" s="128" t="s">
        <v>369</v>
      </c>
      <c r="B27" s="181" t="s">
        <v>368</v>
      </c>
      <c r="C27" s="182"/>
      <c r="D27" s="182"/>
      <c r="E27" s="183"/>
      <c r="F27" s="189">
        <v>0</v>
      </c>
      <c r="G27" s="189"/>
      <c r="H27" s="189">
        <v>0</v>
      </c>
      <c r="I27" s="189"/>
    </row>
    <row r="28" spans="1:9" ht="12.75">
      <c r="A28" s="128" t="s">
        <v>367</v>
      </c>
      <c r="B28" s="181" t="s">
        <v>366</v>
      </c>
      <c r="C28" s="197"/>
      <c r="D28" s="197"/>
      <c r="E28" s="198"/>
      <c r="F28" s="189">
        <v>0</v>
      </c>
      <c r="G28" s="189"/>
      <c r="H28" s="189">
        <v>0</v>
      </c>
      <c r="I28" s="189"/>
    </row>
    <row r="29" spans="1:9" ht="12.75">
      <c r="A29" s="128"/>
      <c r="B29" s="240" t="s">
        <v>365</v>
      </c>
      <c r="C29" s="241"/>
      <c r="D29" s="241"/>
      <c r="E29" s="241"/>
      <c r="F29" s="189">
        <v>0</v>
      </c>
      <c r="G29" s="189"/>
      <c r="H29" s="189">
        <v>0</v>
      </c>
      <c r="I29" s="189"/>
    </row>
    <row r="30" spans="1:9" ht="12.75">
      <c r="A30" s="128"/>
      <c r="B30" s="239" t="s">
        <v>364</v>
      </c>
      <c r="C30" s="197"/>
      <c r="D30" s="197"/>
      <c r="E30" s="198"/>
      <c r="F30" s="189">
        <v>0</v>
      </c>
      <c r="G30" s="189"/>
      <c r="H30" s="189">
        <v>0</v>
      </c>
      <c r="I30" s="189"/>
    </row>
    <row r="31" spans="1:9" ht="12.75">
      <c r="A31" s="128" t="s">
        <v>363</v>
      </c>
      <c r="B31" s="181" t="s">
        <v>297</v>
      </c>
      <c r="C31" s="182"/>
      <c r="D31" s="182"/>
      <c r="E31" s="183"/>
      <c r="F31" s="189">
        <v>0</v>
      </c>
      <c r="G31" s="189"/>
      <c r="H31" s="189">
        <v>0</v>
      </c>
      <c r="I31" s="189"/>
    </row>
    <row r="32" spans="1:9" ht="12.75">
      <c r="A32" s="128"/>
      <c r="B32" s="190" t="s">
        <v>252</v>
      </c>
      <c r="C32" s="236"/>
      <c r="D32" s="236"/>
      <c r="E32" s="236"/>
      <c r="F32" s="236"/>
      <c r="G32" s="236"/>
      <c r="H32" s="236"/>
      <c r="I32" s="237"/>
    </row>
    <row r="33" spans="1:9" ht="12.75">
      <c r="A33" s="127" t="s">
        <v>362</v>
      </c>
      <c r="B33" s="184" t="s">
        <v>304</v>
      </c>
      <c r="C33" s="185"/>
      <c r="D33" s="185"/>
      <c r="E33" s="186"/>
      <c r="F33" s="238">
        <v>0</v>
      </c>
      <c r="G33" s="238"/>
      <c r="H33" s="169">
        <v>19569</v>
      </c>
      <c r="I33" s="169"/>
    </row>
    <row r="34" spans="1:9" ht="12.75">
      <c r="A34" s="127" t="s">
        <v>361</v>
      </c>
      <c r="B34" s="184" t="s">
        <v>360</v>
      </c>
      <c r="C34" s="185"/>
      <c r="D34" s="185"/>
      <c r="E34" s="186"/>
      <c r="F34" s="234"/>
      <c r="G34" s="235"/>
      <c r="H34" s="187"/>
      <c r="I34" s="188"/>
    </row>
    <row r="35" spans="1:9" ht="12.75">
      <c r="A35" s="131"/>
      <c r="B35" s="225" t="s">
        <v>359</v>
      </c>
      <c r="C35" s="226"/>
      <c r="D35" s="226"/>
      <c r="E35" s="227"/>
      <c r="F35" s="228">
        <v>29</v>
      </c>
      <c r="G35" s="229"/>
      <c r="H35" s="232">
        <v>26643</v>
      </c>
      <c r="I35" s="233"/>
    </row>
    <row r="36" spans="1:9" ht="12.75">
      <c r="A36" s="127" t="s">
        <v>358</v>
      </c>
      <c r="B36" s="184" t="s">
        <v>357</v>
      </c>
      <c r="C36" s="185"/>
      <c r="D36" s="185"/>
      <c r="E36" s="186"/>
      <c r="F36" s="234"/>
      <c r="G36" s="235"/>
      <c r="H36" s="187"/>
      <c r="I36" s="188"/>
    </row>
    <row r="37" spans="1:9" ht="12.75">
      <c r="A37" s="131"/>
      <c r="B37" s="225" t="s">
        <v>356</v>
      </c>
      <c r="C37" s="226"/>
      <c r="D37" s="226"/>
      <c r="E37" s="227"/>
      <c r="F37" s="228"/>
      <c r="G37" s="229"/>
      <c r="H37" s="193"/>
      <c r="I37" s="194"/>
    </row>
    <row r="38" spans="1:9" ht="12.75">
      <c r="A38" s="126"/>
      <c r="B38" s="176" t="s">
        <v>355</v>
      </c>
      <c r="C38" s="177"/>
      <c r="D38" s="177"/>
      <c r="E38" s="178"/>
      <c r="F38" s="230">
        <v>29</v>
      </c>
      <c r="G38" s="231"/>
      <c r="H38" s="179">
        <v>46212</v>
      </c>
      <c r="I38" s="180"/>
    </row>
    <row r="39" spans="1:9" ht="12.75">
      <c r="A39" s="126" t="s">
        <v>354</v>
      </c>
      <c r="B39" s="181" t="s">
        <v>297</v>
      </c>
      <c r="C39" s="182"/>
      <c r="D39" s="182"/>
      <c r="E39" s="183"/>
      <c r="F39" s="223">
        <f>F33-F38+F35</f>
        <v>0</v>
      </c>
      <c r="G39" s="223"/>
      <c r="H39" s="224">
        <f>H33+H35-H38</f>
        <v>0</v>
      </c>
      <c r="I39" s="171"/>
    </row>
    <row r="40" spans="1:9" ht="12.75">
      <c r="A40" s="128"/>
      <c r="B40" s="190" t="s">
        <v>353</v>
      </c>
      <c r="C40" s="191"/>
      <c r="D40" s="191"/>
      <c r="E40" s="191"/>
      <c r="F40" s="191"/>
      <c r="G40" s="191"/>
      <c r="H40" s="191"/>
      <c r="I40" s="192"/>
    </row>
    <row r="41" spans="1:9" ht="12.75">
      <c r="A41" s="128" t="s">
        <v>352</v>
      </c>
      <c r="B41" s="184" t="s">
        <v>304</v>
      </c>
      <c r="C41" s="185"/>
      <c r="D41" s="185"/>
      <c r="E41" s="186"/>
      <c r="F41" s="175">
        <v>19971.354</v>
      </c>
      <c r="G41" s="175"/>
      <c r="H41" s="189">
        <v>24112</v>
      </c>
      <c r="I41" s="189"/>
    </row>
    <row r="42" spans="1:9" ht="12.75">
      <c r="A42" s="128" t="s">
        <v>351</v>
      </c>
      <c r="B42" s="181" t="s">
        <v>350</v>
      </c>
      <c r="C42" s="182"/>
      <c r="D42" s="182"/>
      <c r="E42" s="183"/>
      <c r="F42" s="175">
        <v>24240.552</v>
      </c>
      <c r="G42" s="175"/>
      <c r="H42" s="175">
        <v>19971</v>
      </c>
      <c r="I42" s="175"/>
    </row>
    <row r="43" spans="1:9" ht="12.75">
      <c r="A43" s="128" t="s">
        <v>349</v>
      </c>
      <c r="B43" s="181" t="s">
        <v>348</v>
      </c>
      <c r="C43" s="182"/>
      <c r="D43" s="182"/>
      <c r="E43" s="183"/>
      <c r="F43" s="189"/>
      <c r="G43" s="189"/>
      <c r="H43" s="189"/>
      <c r="I43" s="189"/>
    </row>
    <row r="44" spans="1:9" ht="12.75">
      <c r="A44" s="128"/>
      <c r="B44" s="181" t="s">
        <v>347</v>
      </c>
      <c r="C44" s="182"/>
      <c r="D44" s="182"/>
      <c r="E44" s="183"/>
      <c r="F44" s="189"/>
      <c r="G44" s="189"/>
      <c r="H44" s="189"/>
      <c r="I44" s="189"/>
    </row>
    <row r="45" spans="1:9" ht="12.75">
      <c r="A45" s="128"/>
      <c r="B45" s="181" t="s">
        <v>346</v>
      </c>
      <c r="C45" s="182"/>
      <c r="D45" s="182"/>
      <c r="E45" s="183"/>
      <c r="F45" s="189">
        <v>0</v>
      </c>
      <c r="G45" s="189"/>
      <c r="H45" s="189">
        <v>0</v>
      </c>
      <c r="I45" s="189"/>
    </row>
    <row r="46" spans="1:9" ht="12.75">
      <c r="A46" s="128"/>
      <c r="B46" s="181" t="s">
        <v>324</v>
      </c>
      <c r="C46" s="182"/>
      <c r="D46" s="182"/>
      <c r="E46" s="183"/>
      <c r="F46" s="189"/>
      <c r="G46" s="189"/>
      <c r="H46" s="189"/>
      <c r="I46" s="189"/>
    </row>
    <row r="47" spans="1:9" ht="12.75">
      <c r="A47" s="128"/>
      <c r="B47" s="222" t="s">
        <v>345</v>
      </c>
      <c r="C47" s="191"/>
      <c r="D47" s="191"/>
      <c r="E47" s="192"/>
      <c r="F47" s="189">
        <v>19971</v>
      </c>
      <c r="G47" s="189"/>
      <c r="H47" s="189">
        <v>24112</v>
      </c>
      <c r="I47" s="189"/>
    </row>
    <row r="48" spans="1:9" ht="12.75">
      <c r="A48" s="128"/>
      <c r="B48" s="181" t="s">
        <v>344</v>
      </c>
      <c r="C48" s="182"/>
      <c r="D48" s="182"/>
      <c r="E48" s="183"/>
      <c r="F48" s="189">
        <v>0</v>
      </c>
      <c r="G48" s="189"/>
      <c r="H48" s="189">
        <v>0</v>
      </c>
      <c r="I48" s="189"/>
    </row>
    <row r="49" spans="1:9" ht="12.75">
      <c r="A49" s="128"/>
      <c r="B49" s="181" t="s">
        <v>324</v>
      </c>
      <c r="C49" s="182"/>
      <c r="D49" s="182"/>
      <c r="E49" s="183"/>
      <c r="F49" s="189"/>
      <c r="G49" s="189"/>
      <c r="H49" s="189"/>
      <c r="I49" s="189"/>
    </row>
    <row r="50" spans="1:9" ht="12.75">
      <c r="A50" s="128"/>
      <c r="B50" s="181" t="s">
        <v>343</v>
      </c>
      <c r="C50" s="182"/>
      <c r="D50" s="182"/>
      <c r="E50" s="183"/>
      <c r="F50" s="189">
        <v>0</v>
      </c>
      <c r="G50" s="189"/>
      <c r="H50" s="189">
        <v>0</v>
      </c>
      <c r="I50" s="189"/>
    </row>
    <row r="51" spans="1:9" ht="12.75">
      <c r="A51" s="128"/>
      <c r="B51" s="181" t="s">
        <v>342</v>
      </c>
      <c r="C51" s="182"/>
      <c r="D51" s="182"/>
      <c r="E51" s="183"/>
      <c r="F51" s="189">
        <v>0</v>
      </c>
      <c r="G51" s="189"/>
      <c r="H51" s="189">
        <v>0</v>
      </c>
      <c r="I51" s="189"/>
    </row>
    <row r="52" spans="1:9" ht="12.75">
      <c r="A52" s="128" t="s">
        <v>341</v>
      </c>
      <c r="B52" s="219" t="s">
        <v>340</v>
      </c>
      <c r="C52" s="220"/>
      <c r="D52" s="220"/>
      <c r="E52" s="221"/>
      <c r="F52" s="189">
        <v>0</v>
      </c>
      <c r="G52" s="189"/>
      <c r="H52" s="189">
        <v>0</v>
      </c>
      <c r="I52" s="189"/>
    </row>
    <row r="53" spans="1:9" ht="12.75">
      <c r="A53" s="128"/>
      <c r="B53" s="181" t="s">
        <v>324</v>
      </c>
      <c r="C53" s="182"/>
      <c r="D53" s="182"/>
      <c r="E53" s="183"/>
      <c r="F53" s="189"/>
      <c r="G53" s="189"/>
      <c r="H53" s="189"/>
      <c r="I53" s="189"/>
    </row>
    <row r="54" spans="1:9" ht="12.75">
      <c r="A54" s="128"/>
      <c r="B54" s="181" t="s">
        <v>339</v>
      </c>
      <c r="C54" s="182"/>
      <c r="D54" s="182"/>
      <c r="E54" s="183"/>
      <c r="F54" s="189">
        <v>0</v>
      </c>
      <c r="G54" s="189"/>
      <c r="H54" s="189">
        <v>0</v>
      </c>
      <c r="I54" s="189"/>
    </row>
    <row r="55" spans="1:9" ht="12.75">
      <c r="A55" s="128"/>
      <c r="B55" s="181" t="s">
        <v>338</v>
      </c>
      <c r="C55" s="182"/>
      <c r="D55" s="182"/>
      <c r="E55" s="183"/>
      <c r="F55" s="189">
        <v>0</v>
      </c>
      <c r="G55" s="189"/>
      <c r="H55" s="189">
        <v>0</v>
      </c>
      <c r="I55" s="189"/>
    </row>
    <row r="56" spans="1:9" ht="12.75">
      <c r="A56" s="128" t="s">
        <v>337</v>
      </c>
      <c r="B56" s="181" t="s">
        <v>297</v>
      </c>
      <c r="C56" s="182"/>
      <c r="D56" s="182"/>
      <c r="E56" s="183"/>
      <c r="F56" s="175">
        <f>F41+F42-F47</f>
        <v>24240.906000000003</v>
      </c>
      <c r="G56" s="175"/>
      <c r="H56" s="175">
        <f>H41+H42-H47+H54</f>
        <v>19971</v>
      </c>
      <c r="I56" s="175"/>
    </row>
    <row r="57" spans="1:9" ht="12.75">
      <c r="A57" s="128"/>
      <c r="B57" s="190" t="s">
        <v>336</v>
      </c>
      <c r="C57" s="191"/>
      <c r="D57" s="191"/>
      <c r="E57" s="191"/>
      <c r="F57" s="191"/>
      <c r="G57" s="191"/>
      <c r="H57" s="191"/>
      <c r="I57" s="192"/>
    </row>
    <row r="58" spans="1:9" ht="12.75">
      <c r="A58" s="128" t="s">
        <v>335</v>
      </c>
      <c r="B58" s="181" t="s">
        <v>304</v>
      </c>
      <c r="C58" s="182"/>
      <c r="D58" s="182"/>
      <c r="E58" s="183"/>
      <c r="F58" s="217">
        <v>0</v>
      </c>
      <c r="G58" s="218"/>
      <c r="H58" s="217">
        <v>0</v>
      </c>
      <c r="I58" s="218"/>
    </row>
    <row r="59" spans="1:9" ht="13.5" thickBot="1">
      <c r="A59" s="148"/>
      <c r="B59" s="147"/>
      <c r="C59" s="146"/>
      <c r="D59" s="146"/>
      <c r="E59" s="146"/>
      <c r="F59" s="141"/>
      <c r="G59" s="141"/>
      <c r="H59" s="141"/>
      <c r="I59" s="145"/>
    </row>
    <row r="60" spans="1:9" ht="12.75">
      <c r="A60" s="2"/>
      <c r="B60" s="144"/>
      <c r="C60" s="143"/>
      <c r="D60" s="143"/>
      <c r="E60" s="142"/>
      <c r="F60" s="206" t="s">
        <v>140</v>
      </c>
      <c r="G60" s="207"/>
      <c r="H60" s="206" t="s">
        <v>334</v>
      </c>
      <c r="I60" s="208"/>
    </row>
    <row r="61" spans="1:9" ht="12.75">
      <c r="A61" s="140" t="s">
        <v>333</v>
      </c>
      <c r="B61" s="209" t="s">
        <v>287</v>
      </c>
      <c r="C61" s="210"/>
      <c r="D61" s="210"/>
      <c r="E61" s="211"/>
      <c r="F61" s="212" t="s">
        <v>138</v>
      </c>
      <c r="G61" s="213"/>
      <c r="H61" s="212" t="s">
        <v>138</v>
      </c>
      <c r="I61" s="194"/>
    </row>
    <row r="62" spans="1:9" ht="13.5" thickBot="1">
      <c r="A62" s="139"/>
      <c r="B62" s="138"/>
      <c r="C62" s="137"/>
      <c r="D62" s="137"/>
      <c r="E62" s="136"/>
      <c r="F62" s="214">
        <v>2009</v>
      </c>
      <c r="G62" s="215"/>
      <c r="H62" s="214">
        <v>2008</v>
      </c>
      <c r="I62" s="216"/>
    </row>
    <row r="63" spans="1:9" ht="12.75">
      <c r="A63" s="135" t="s">
        <v>332</v>
      </c>
      <c r="B63" s="176" t="s">
        <v>331</v>
      </c>
      <c r="C63" s="201"/>
      <c r="D63" s="201"/>
      <c r="E63" s="202"/>
      <c r="F63" s="203">
        <v>0</v>
      </c>
      <c r="G63" s="204"/>
      <c r="H63" s="203">
        <v>0</v>
      </c>
      <c r="I63" s="205"/>
    </row>
    <row r="64" spans="1:9" ht="12.75">
      <c r="A64" s="134" t="s">
        <v>330</v>
      </c>
      <c r="B64" s="181" t="s">
        <v>297</v>
      </c>
      <c r="C64" s="182"/>
      <c r="D64" s="182"/>
      <c r="E64" s="183"/>
      <c r="F64" s="169">
        <v>0</v>
      </c>
      <c r="G64" s="169"/>
      <c r="H64" s="169">
        <v>0</v>
      </c>
      <c r="I64" s="169"/>
    </row>
    <row r="65" spans="1:9" ht="12.75">
      <c r="A65" s="133"/>
      <c r="B65" s="190" t="s">
        <v>329</v>
      </c>
      <c r="C65" s="199"/>
      <c r="D65" s="199"/>
      <c r="E65" s="199"/>
      <c r="F65" s="199"/>
      <c r="G65" s="199"/>
      <c r="H65" s="199"/>
      <c r="I65" s="200"/>
    </row>
    <row r="66" spans="1:9" ht="12.75">
      <c r="A66" s="132" t="s">
        <v>328</v>
      </c>
      <c r="B66" s="184" t="s">
        <v>304</v>
      </c>
      <c r="C66" s="185"/>
      <c r="D66" s="185"/>
      <c r="E66" s="186"/>
      <c r="F66" s="170">
        <v>0</v>
      </c>
      <c r="G66" s="170"/>
      <c r="H66" s="170">
        <v>0</v>
      </c>
      <c r="I66" s="170"/>
    </row>
    <row r="67" spans="1:9" ht="12.75">
      <c r="A67" s="127" t="s">
        <v>327</v>
      </c>
      <c r="B67" s="184" t="s">
        <v>326</v>
      </c>
      <c r="C67" s="185"/>
      <c r="D67" s="185"/>
      <c r="E67" s="186"/>
      <c r="F67" s="187"/>
      <c r="G67" s="188"/>
      <c r="H67" s="187"/>
      <c r="I67" s="188"/>
    </row>
    <row r="68" spans="1:9" ht="12.75">
      <c r="A68" s="126"/>
      <c r="B68" s="176" t="s">
        <v>325</v>
      </c>
      <c r="C68" s="177"/>
      <c r="D68" s="177"/>
      <c r="E68" s="178"/>
      <c r="F68" s="179">
        <v>0</v>
      </c>
      <c r="G68" s="180"/>
      <c r="H68" s="179">
        <v>0</v>
      </c>
      <c r="I68" s="180"/>
    </row>
    <row r="69" spans="1:9" ht="12.75">
      <c r="A69" s="126"/>
      <c r="B69" s="181" t="s">
        <v>324</v>
      </c>
      <c r="C69" s="182"/>
      <c r="D69" s="182"/>
      <c r="E69" s="183"/>
      <c r="F69" s="171"/>
      <c r="G69" s="171"/>
      <c r="H69" s="171"/>
      <c r="I69" s="171"/>
    </row>
    <row r="70" spans="1:9" ht="12.75">
      <c r="A70" s="129"/>
      <c r="B70" s="181" t="s">
        <v>323</v>
      </c>
      <c r="C70" s="197"/>
      <c r="D70" s="197"/>
      <c r="E70" s="197"/>
      <c r="F70" s="171">
        <v>0</v>
      </c>
      <c r="G70" s="171"/>
      <c r="H70" s="171">
        <v>0</v>
      </c>
      <c r="I70" s="171"/>
    </row>
    <row r="71" spans="1:9" ht="12.75">
      <c r="A71" s="128"/>
      <c r="B71" s="184" t="s">
        <v>322</v>
      </c>
      <c r="C71" s="185"/>
      <c r="D71" s="185"/>
      <c r="E71" s="186"/>
      <c r="F71" s="189">
        <v>0</v>
      </c>
      <c r="G71" s="189"/>
      <c r="H71" s="189">
        <v>0</v>
      </c>
      <c r="I71" s="189"/>
    </row>
    <row r="72" spans="1:9" ht="12.75">
      <c r="A72" s="128" t="s">
        <v>321</v>
      </c>
      <c r="B72" s="181" t="s">
        <v>297</v>
      </c>
      <c r="C72" s="182"/>
      <c r="D72" s="182"/>
      <c r="E72" s="183"/>
      <c r="F72" s="189">
        <v>0</v>
      </c>
      <c r="G72" s="189"/>
      <c r="H72" s="189">
        <v>0</v>
      </c>
      <c r="I72" s="189"/>
    </row>
    <row r="73" spans="1:9" ht="12.75">
      <c r="A73" s="128"/>
      <c r="B73" s="190" t="s">
        <v>320</v>
      </c>
      <c r="C73" s="195"/>
      <c r="D73" s="195"/>
      <c r="E73" s="195"/>
      <c r="F73" s="195"/>
      <c r="G73" s="195"/>
      <c r="H73" s="195"/>
      <c r="I73" s="196"/>
    </row>
    <row r="74" spans="1:9" ht="12.75">
      <c r="A74" s="127" t="s">
        <v>319</v>
      </c>
      <c r="B74" s="184" t="s">
        <v>304</v>
      </c>
      <c r="C74" s="185"/>
      <c r="D74" s="185"/>
      <c r="E74" s="186"/>
      <c r="F74" s="169">
        <v>0</v>
      </c>
      <c r="G74" s="169"/>
      <c r="H74" s="169">
        <v>0</v>
      </c>
      <c r="I74" s="169"/>
    </row>
    <row r="75" spans="1:9" ht="12.75">
      <c r="A75" s="127" t="s">
        <v>318</v>
      </c>
      <c r="B75" s="184" t="s">
        <v>317</v>
      </c>
      <c r="C75" s="185"/>
      <c r="D75" s="185"/>
      <c r="E75" s="185"/>
      <c r="F75" s="187"/>
      <c r="G75" s="188"/>
      <c r="H75" s="187"/>
      <c r="I75" s="188"/>
    </row>
    <row r="76" spans="1:9" ht="12.75">
      <c r="A76" s="9"/>
      <c r="B76" s="176" t="s">
        <v>316</v>
      </c>
      <c r="C76" s="177"/>
      <c r="D76" s="177"/>
      <c r="E76" s="177"/>
      <c r="F76" s="179">
        <v>0</v>
      </c>
      <c r="G76" s="180"/>
      <c r="H76" s="179">
        <v>0</v>
      </c>
      <c r="I76" s="180"/>
    </row>
    <row r="77" spans="1:9" ht="12.75">
      <c r="A77" s="126" t="s">
        <v>315</v>
      </c>
      <c r="B77" s="184" t="s">
        <v>314</v>
      </c>
      <c r="C77" s="185"/>
      <c r="D77" s="185"/>
      <c r="E77" s="186"/>
      <c r="F77" s="171"/>
      <c r="G77" s="171"/>
      <c r="H77" s="171"/>
      <c r="I77" s="171"/>
    </row>
    <row r="78" spans="1:9" ht="12.75">
      <c r="A78" s="129"/>
      <c r="B78" s="181" t="s">
        <v>313</v>
      </c>
      <c r="C78" s="197"/>
      <c r="D78" s="197"/>
      <c r="E78" s="198"/>
      <c r="F78" s="189">
        <v>0</v>
      </c>
      <c r="G78" s="189"/>
      <c r="H78" s="189">
        <v>0</v>
      </c>
      <c r="I78" s="189"/>
    </row>
    <row r="79" spans="1:9" ht="12.75">
      <c r="A79" s="128" t="s">
        <v>312</v>
      </c>
      <c r="B79" s="181" t="s">
        <v>297</v>
      </c>
      <c r="C79" s="182"/>
      <c r="D79" s="182"/>
      <c r="E79" s="183"/>
      <c r="F79" s="189">
        <v>0</v>
      </c>
      <c r="G79" s="189"/>
      <c r="H79" s="189">
        <v>0</v>
      </c>
      <c r="I79" s="189"/>
    </row>
    <row r="80" spans="1:9" ht="12.75">
      <c r="A80" s="129"/>
      <c r="B80" s="190" t="s">
        <v>63</v>
      </c>
      <c r="C80" s="195"/>
      <c r="D80" s="195"/>
      <c r="E80" s="195"/>
      <c r="F80" s="195"/>
      <c r="G80" s="195"/>
      <c r="H80" s="195"/>
      <c r="I80" s="196"/>
    </row>
    <row r="81" spans="1:9" ht="12.75">
      <c r="A81" s="127" t="s">
        <v>311</v>
      </c>
      <c r="B81" s="184" t="s">
        <v>304</v>
      </c>
      <c r="C81" s="185"/>
      <c r="D81" s="185"/>
      <c r="E81" s="186"/>
      <c r="F81" s="169">
        <v>0</v>
      </c>
      <c r="G81" s="169"/>
      <c r="H81" s="169">
        <v>0</v>
      </c>
      <c r="I81" s="169"/>
    </row>
    <row r="82" spans="1:9" ht="12.75">
      <c r="A82" s="127" t="s">
        <v>310</v>
      </c>
      <c r="B82" s="184" t="s">
        <v>309</v>
      </c>
      <c r="C82" s="185"/>
      <c r="D82" s="185"/>
      <c r="E82" s="185"/>
      <c r="F82" s="187"/>
      <c r="G82" s="188"/>
      <c r="H82" s="187"/>
      <c r="I82" s="188"/>
    </row>
    <row r="83" spans="1:9" ht="12.75">
      <c r="A83" s="131"/>
      <c r="B83" s="176" t="s">
        <v>308</v>
      </c>
      <c r="C83" s="177"/>
      <c r="D83" s="177"/>
      <c r="E83" s="177"/>
      <c r="F83" s="193">
        <v>0</v>
      </c>
      <c r="G83" s="194"/>
      <c r="H83" s="193">
        <v>0</v>
      </c>
      <c r="I83" s="194"/>
    </row>
    <row r="84" spans="1:9" ht="12.75">
      <c r="A84" s="128" t="s">
        <v>307</v>
      </c>
      <c r="B84" s="181" t="s">
        <v>297</v>
      </c>
      <c r="C84" s="182"/>
      <c r="D84" s="182"/>
      <c r="E84" s="183"/>
      <c r="F84" s="189">
        <v>0</v>
      </c>
      <c r="G84" s="189"/>
      <c r="H84" s="189">
        <v>0</v>
      </c>
      <c r="I84" s="189"/>
    </row>
    <row r="85" spans="1:9" ht="12.75">
      <c r="A85" s="129"/>
      <c r="B85" s="190" t="s">
        <v>306</v>
      </c>
      <c r="C85" s="191"/>
      <c r="D85" s="191"/>
      <c r="E85" s="191"/>
      <c r="F85" s="191"/>
      <c r="G85" s="191"/>
      <c r="H85" s="191"/>
      <c r="I85" s="192"/>
    </row>
    <row r="86" spans="1:9" ht="12.75">
      <c r="A86" s="128" t="s">
        <v>305</v>
      </c>
      <c r="B86" s="184" t="s">
        <v>304</v>
      </c>
      <c r="C86" s="185"/>
      <c r="D86" s="185"/>
      <c r="E86" s="186"/>
      <c r="F86" s="189">
        <v>0</v>
      </c>
      <c r="G86" s="189"/>
      <c r="H86" s="189">
        <v>0</v>
      </c>
      <c r="I86" s="189"/>
    </row>
    <row r="87" spans="1:9" ht="12.75">
      <c r="A87" s="127" t="s">
        <v>303</v>
      </c>
      <c r="B87" s="184" t="s">
        <v>302</v>
      </c>
      <c r="C87" s="185"/>
      <c r="D87" s="185"/>
      <c r="E87" s="186"/>
      <c r="F87" s="169">
        <v>0</v>
      </c>
      <c r="G87" s="169"/>
      <c r="H87" s="169">
        <v>0</v>
      </c>
      <c r="I87" s="169"/>
    </row>
    <row r="88" spans="1:9" ht="12.75">
      <c r="A88" s="127" t="s">
        <v>301</v>
      </c>
      <c r="B88" s="184" t="s">
        <v>300</v>
      </c>
      <c r="C88" s="185"/>
      <c r="D88" s="185"/>
      <c r="E88" s="186"/>
      <c r="F88" s="187"/>
      <c r="G88" s="188"/>
      <c r="H88" s="187"/>
      <c r="I88" s="188"/>
    </row>
    <row r="89" spans="1:9" ht="12.75">
      <c r="A89" s="126"/>
      <c r="B89" s="176" t="s">
        <v>299</v>
      </c>
      <c r="C89" s="177"/>
      <c r="D89" s="177"/>
      <c r="E89" s="178"/>
      <c r="F89" s="179">
        <v>0</v>
      </c>
      <c r="G89" s="180"/>
      <c r="H89" s="179">
        <v>0</v>
      </c>
      <c r="I89" s="180"/>
    </row>
    <row r="90" spans="1:9" ht="12.75">
      <c r="A90" s="126" t="s">
        <v>298</v>
      </c>
      <c r="B90" s="181" t="s">
        <v>297</v>
      </c>
      <c r="C90" s="182"/>
      <c r="D90" s="182"/>
      <c r="E90" s="183"/>
      <c r="F90" s="171">
        <v>0</v>
      </c>
      <c r="G90" s="171"/>
      <c r="H90" s="171">
        <v>0</v>
      </c>
      <c r="I90" s="171"/>
    </row>
    <row r="91" spans="1:9" ht="12.75">
      <c r="A91" s="125" t="s">
        <v>296</v>
      </c>
      <c r="B91" s="172" t="s">
        <v>295</v>
      </c>
      <c r="C91" s="173"/>
      <c r="D91" s="173"/>
      <c r="E91" s="174"/>
      <c r="F91" s="175">
        <f>F56+F39+F24</f>
        <v>170240.90600000002</v>
      </c>
      <c r="G91" s="175"/>
      <c r="H91" s="175">
        <f>H56+H39+H24</f>
        <v>145971</v>
      </c>
      <c r="I91" s="175"/>
    </row>
    <row r="92" spans="1:9" ht="12.75">
      <c r="A92" s="124"/>
      <c r="B92" s="123"/>
      <c r="C92" s="123"/>
      <c r="D92" s="123"/>
      <c r="E92" s="123"/>
      <c r="F92" s="122"/>
      <c r="G92" s="122"/>
      <c r="H92" s="122"/>
      <c r="I92" s="122"/>
    </row>
    <row r="93" spans="1:9" ht="12.75">
      <c r="A93" s="124"/>
      <c r="B93" s="123"/>
      <c r="C93" s="123"/>
      <c r="D93" s="123"/>
      <c r="E93" s="123"/>
      <c r="F93" s="122"/>
      <c r="G93" s="122"/>
      <c r="H93" s="122"/>
      <c r="I93" s="122"/>
    </row>
    <row r="94" ht="12.75">
      <c r="A94" s="121"/>
    </row>
    <row r="95" spans="1:5" ht="12.75">
      <c r="A95" s="120" t="s">
        <v>294</v>
      </c>
      <c r="B95" s="120"/>
      <c r="C95" s="120"/>
      <c r="D95" s="120"/>
      <c r="E95" s="120"/>
    </row>
    <row r="96" spans="1:7" ht="12.75">
      <c r="A96" s="120"/>
      <c r="B96" s="120"/>
      <c r="C96" s="120"/>
      <c r="D96" s="120" t="s">
        <v>293</v>
      </c>
      <c r="E96" s="120"/>
      <c r="G96" t="s">
        <v>291</v>
      </c>
    </row>
    <row r="97" spans="1:5" ht="12.75">
      <c r="A97" s="120"/>
      <c r="B97" s="120"/>
      <c r="C97" s="120"/>
      <c r="D97" s="120"/>
      <c r="E97" s="120"/>
    </row>
    <row r="98" spans="1:5" ht="12.75">
      <c r="A98" s="120"/>
      <c r="B98" s="120"/>
      <c r="C98" s="120"/>
      <c r="D98" s="120"/>
      <c r="E98" s="120"/>
    </row>
    <row r="99" spans="1:5" ht="12.75">
      <c r="A99" s="120" t="s">
        <v>397</v>
      </c>
      <c r="B99" s="120"/>
      <c r="C99" s="120"/>
      <c r="D99" s="120"/>
      <c r="E99" s="120"/>
    </row>
    <row r="100" spans="4:7" ht="12.75">
      <c r="D100" t="s">
        <v>292</v>
      </c>
      <c r="G100" t="s">
        <v>291</v>
      </c>
    </row>
  </sheetData>
  <sheetProtection/>
  <mergeCells count="219">
    <mergeCell ref="F8:G8"/>
    <mergeCell ref="H8:I8"/>
    <mergeCell ref="B9:E9"/>
    <mergeCell ref="F9:G9"/>
    <mergeCell ref="H9:I9"/>
    <mergeCell ref="F10:G10"/>
    <mergeCell ref="H10:I10"/>
    <mergeCell ref="B11:I11"/>
    <mergeCell ref="B12:E12"/>
    <mergeCell ref="F12:G12"/>
    <mergeCell ref="H12:I12"/>
    <mergeCell ref="B13:E13"/>
    <mergeCell ref="F13:G13"/>
    <mergeCell ref="H13:I13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9:E19"/>
    <mergeCell ref="F19:G19"/>
    <mergeCell ref="H19:I19"/>
    <mergeCell ref="B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I25"/>
    <mergeCell ref="B26:E26"/>
    <mergeCell ref="F26:G26"/>
    <mergeCell ref="H26:I26"/>
    <mergeCell ref="B27:E27"/>
    <mergeCell ref="F27:G27"/>
    <mergeCell ref="H27:I27"/>
    <mergeCell ref="B28:E28"/>
    <mergeCell ref="F28:G28"/>
    <mergeCell ref="H28:I28"/>
    <mergeCell ref="B29:E29"/>
    <mergeCell ref="F29:G29"/>
    <mergeCell ref="H29:I29"/>
    <mergeCell ref="B30:E30"/>
    <mergeCell ref="F30:G30"/>
    <mergeCell ref="H30:I30"/>
    <mergeCell ref="B31:E31"/>
    <mergeCell ref="F31:G31"/>
    <mergeCell ref="H31:I31"/>
    <mergeCell ref="B32:I32"/>
    <mergeCell ref="B33:E33"/>
    <mergeCell ref="F33:G33"/>
    <mergeCell ref="H33:I33"/>
    <mergeCell ref="B34:E34"/>
    <mergeCell ref="F34:G34"/>
    <mergeCell ref="H34:I34"/>
    <mergeCell ref="B35:E35"/>
    <mergeCell ref="F35:G35"/>
    <mergeCell ref="H35:I35"/>
    <mergeCell ref="B36:E36"/>
    <mergeCell ref="F36:G36"/>
    <mergeCell ref="H36:I36"/>
    <mergeCell ref="B37:E37"/>
    <mergeCell ref="F37:G37"/>
    <mergeCell ref="H37:I37"/>
    <mergeCell ref="B38:E38"/>
    <mergeCell ref="F38:G38"/>
    <mergeCell ref="H38:I38"/>
    <mergeCell ref="B39:E39"/>
    <mergeCell ref="F39:G39"/>
    <mergeCell ref="H39:I39"/>
    <mergeCell ref="B40:I40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B44:E44"/>
    <mergeCell ref="F44:G44"/>
    <mergeCell ref="H44:I44"/>
    <mergeCell ref="B45:E45"/>
    <mergeCell ref="F45:G45"/>
    <mergeCell ref="H45:I45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1:E51"/>
    <mergeCell ref="F51:G51"/>
    <mergeCell ref="H51:I51"/>
    <mergeCell ref="B52:E52"/>
    <mergeCell ref="F52:G52"/>
    <mergeCell ref="H52:I52"/>
    <mergeCell ref="B53:E53"/>
    <mergeCell ref="F53:G53"/>
    <mergeCell ref="H53:I53"/>
    <mergeCell ref="B54:E54"/>
    <mergeCell ref="F54:G54"/>
    <mergeCell ref="H54:I54"/>
    <mergeCell ref="B55:E55"/>
    <mergeCell ref="F55:G55"/>
    <mergeCell ref="H55:I55"/>
    <mergeCell ref="B56:E56"/>
    <mergeCell ref="F56:G56"/>
    <mergeCell ref="H56:I56"/>
    <mergeCell ref="B57:I57"/>
    <mergeCell ref="B58:E58"/>
    <mergeCell ref="F58:G58"/>
    <mergeCell ref="H58:I58"/>
    <mergeCell ref="F60:G60"/>
    <mergeCell ref="H60:I60"/>
    <mergeCell ref="B61:E61"/>
    <mergeCell ref="F61:G61"/>
    <mergeCell ref="H61:I61"/>
    <mergeCell ref="F62:G62"/>
    <mergeCell ref="H62:I62"/>
    <mergeCell ref="B63:E63"/>
    <mergeCell ref="F63:G63"/>
    <mergeCell ref="H63:I63"/>
    <mergeCell ref="B64:E64"/>
    <mergeCell ref="F64:G64"/>
    <mergeCell ref="H64:I64"/>
    <mergeCell ref="B65:I65"/>
    <mergeCell ref="B66:E66"/>
    <mergeCell ref="F66:G66"/>
    <mergeCell ref="H66:I66"/>
    <mergeCell ref="B67:E67"/>
    <mergeCell ref="F67:G67"/>
    <mergeCell ref="H67:I67"/>
    <mergeCell ref="B68:E68"/>
    <mergeCell ref="F68:G68"/>
    <mergeCell ref="H68:I68"/>
    <mergeCell ref="B69:E69"/>
    <mergeCell ref="F69:G69"/>
    <mergeCell ref="H69:I69"/>
    <mergeCell ref="B70:E70"/>
    <mergeCell ref="F70:G70"/>
    <mergeCell ref="H70:I70"/>
    <mergeCell ref="B71:E71"/>
    <mergeCell ref="F71:G71"/>
    <mergeCell ref="H71:I71"/>
    <mergeCell ref="B72:E72"/>
    <mergeCell ref="F72:G72"/>
    <mergeCell ref="H72:I72"/>
    <mergeCell ref="B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B77:E77"/>
    <mergeCell ref="F77:G77"/>
    <mergeCell ref="H77:I77"/>
    <mergeCell ref="B78:E78"/>
    <mergeCell ref="F78:G78"/>
    <mergeCell ref="H78:I78"/>
    <mergeCell ref="B79:E79"/>
    <mergeCell ref="F79:G79"/>
    <mergeCell ref="H79:I79"/>
    <mergeCell ref="B80:I80"/>
    <mergeCell ref="B81:E81"/>
    <mergeCell ref="F81:G81"/>
    <mergeCell ref="H81:I81"/>
    <mergeCell ref="B82:E82"/>
    <mergeCell ref="F82:G82"/>
    <mergeCell ref="H82:I82"/>
    <mergeCell ref="B83:E83"/>
    <mergeCell ref="F83:G83"/>
    <mergeCell ref="H83:I83"/>
    <mergeCell ref="B84:E84"/>
    <mergeCell ref="F84:G84"/>
    <mergeCell ref="H84:I84"/>
    <mergeCell ref="B85:I85"/>
    <mergeCell ref="B86:E86"/>
    <mergeCell ref="F86:G86"/>
    <mergeCell ref="H86:I86"/>
    <mergeCell ref="B87:E87"/>
    <mergeCell ref="F87:G87"/>
    <mergeCell ref="H87:I87"/>
    <mergeCell ref="B88:E88"/>
    <mergeCell ref="F88:G88"/>
    <mergeCell ref="H88:I88"/>
    <mergeCell ref="B91:E91"/>
    <mergeCell ref="F91:G91"/>
    <mergeCell ref="H91:I91"/>
    <mergeCell ref="B89:E89"/>
    <mergeCell ref="F89:G89"/>
    <mergeCell ref="H89:I89"/>
    <mergeCell ref="B90:E90"/>
    <mergeCell ref="F90:G90"/>
    <mergeCell ref="H90:I9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625" style="76" customWidth="1"/>
    <col min="2" max="2" width="57.25390625" style="76" customWidth="1"/>
    <col min="3" max="3" width="13.625" style="77" customWidth="1"/>
    <col min="4" max="4" width="13.625" style="76" customWidth="1"/>
    <col min="5" max="6" width="9.125" style="76" customWidth="1"/>
    <col min="7" max="7" width="9.00390625" style="76" customWidth="1"/>
    <col min="8" max="16384" width="9.125" style="76" customWidth="1"/>
  </cols>
  <sheetData>
    <row r="1" ht="14.25">
      <c r="B1" s="119" t="s">
        <v>290</v>
      </c>
    </row>
    <row r="2" ht="14.25">
      <c r="B2" s="119" t="s">
        <v>394</v>
      </c>
    </row>
    <row r="3" spans="1:3" s="79" customFormat="1" ht="14.25">
      <c r="A3" s="118"/>
      <c r="C3" s="80"/>
    </row>
    <row r="4" spans="2:4" s="79" customFormat="1" ht="15" thickBot="1">
      <c r="B4" s="79" t="s">
        <v>289</v>
      </c>
      <c r="C4" s="80"/>
      <c r="D4" s="117" t="s">
        <v>288</v>
      </c>
    </row>
    <row r="5" spans="1:4" s="79" customFormat="1" ht="14.25" customHeight="1">
      <c r="A5" s="116" t="s">
        <v>1</v>
      </c>
      <c r="B5" s="262" t="s">
        <v>287</v>
      </c>
      <c r="C5" s="257" t="s">
        <v>393</v>
      </c>
      <c r="D5" s="257" t="s">
        <v>424</v>
      </c>
    </row>
    <row r="6" spans="1:4" s="79" customFormat="1" ht="15" thickBot="1">
      <c r="A6" s="115" t="s">
        <v>286</v>
      </c>
      <c r="B6" s="263"/>
      <c r="C6" s="258"/>
      <c r="D6" s="258"/>
    </row>
    <row r="7" spans="1:4" s="79" customFormat="1" ht="15">
      <c r="A7" s="114"/>
      <c r="B7" s="259" t="s">
        <v>285</v>
      </c>
      <c r="C7" s="259"/>
      <c r="D7" s="259"/>
    </row>
    <row r="8" spans="1:4" s="80" customFormat="1" ht="15">
      <c r="A8" s="104">
        <v>1</v>
      </c>
      <c r="B8" s="103" t="s">
        <v>284</v>
      </c>
      <c r="C8" s="108">
        <f>74565.559+143.888</f>
        <v>74709.447</v>
      </c>
      <c r="D8" s="108">
        <v>58143</v>
      </c>
    </row>
    <row r="9" spans="1:4" s="80" customFormat="1" ht="15">
      <c r="A9" s="104">
        <v>2</v>
      </c>
      <c r="B9" s="103" t="s">
        <v>283</v>
      </c>
      <c r="C9" s="108">
        <v>-8562.998</v>
      </c>
      <c r="D9" s="108">
        <v>-10378</v>
      </c>
    </row>
    <row r="10" spans="1:4" s="80" customFormat="1" ht="15">
      <c r="A10" s="104">
        <v>3</v>
      </c>
      <c r="B10" s="103" t="s">
        <v>282</v>
      </c>
      <c r="C10" s="108">
        <v>0</v>
      </c>
      <c r="D10" s="108">
        <v>0</v>
      </c>
    </row>
    <row r="11" spans="1:6" s="80" customFormat="1" ht="15">
      <c r="A11" s="104">
        <v>4</v>
      </c>
      <c r="B11" s="103" t="s">
        <v>281</v>
      </c>
      <c r="C11" s="108">
        <v>-39409.732</v>
      </c>
      <c r="D11" s="108">
        <v>-25507</v>
      </c>
      <c r="F11" s="80" t="s">
        <v>280</v>
      </c>
    </row>
    <row r="12" spans="1:4" s="80" customFormat="1" ht="30">
      <c r="A12" s="104">
        <v>5</v>
      </c>
      <c r="B12" s="103" t="s">
        <v>279</v>
      </c>
      <c r="C12" s="112">
        <f>C8+C9+C10+C11</f>
        <v>26736.71699999999</v>
      </c>
      <c r="D12" s="112">
        <v>22258</v>
      </c>
    </row>
    <row r="13" spans="1:4" s="80" customFormat="1" ht="15">
      <c r="A13" s="104"/>
      <c r="B13" s="113" t="s">
        <v>278</v>
      </c>
      <c r="C13" s="108"/>
      <c r="D13" s="108"/>
    </row>
    <row r="14" spans="1:4" s="80" customFormat="1" ht="15">
      <c r="A14" s="104">
        <v>6</v>
      </c>
      <c r="B14" s="103" t="s">
        <v>277</v>
      </c>
      <c r="C14" s="108">
        <v>0</v>
      </c>
      <c r="D14" s="108"/>
    </row>
    <row r="15" spans="1:4" s="80" customFormat="1" ht="15">
      <c r="A15" s="104">
        <v>7</v>
      </c>
      <c r="B15" s="103" t="s">
        <v>276</v>
      </c>
      <c r="C15" s="108">
        <v>-58904.185</v>
      </c>
      <c r="D15" s="108">
        <v>-8675</v>
      </c>
    </row>
    <row r="16" spans="1:4" s="80" customFormat="1" ht="15">
      <c r="A16" s="104">
        <v>8</v>
      </c>
      <c r="B16" s="103" t="s">
        <v>275</v>
      </c>
      <c r="C16" s="108">
        <v>0</v>
      </c>
      <c r="D16" s="108">
        <v>0</v>
      </c>
    </row>
    <row r="17" spans="1:4" s="80" customFormat="1" ht="15">
      <c r="A17" s="104">
        <v>9</v>
      </c>
      <c r="B17" s="103" t="s">
        <v>274</v>
      </c>
      <c r="C17" s="108">
        <v>0</v>
      </c>
      <c r="D17" s="108">
        <v>0</v>
      </c>
    </row>
    <row r="18" spans="1:4" s="80" customFormat="1" ht="15">
      <c r="A18" s="104">
        <v>10</v>
      </c>
      <c r="B18" s="103" t="s">
        <v>273</v>
      </c>
      <c r="C18" s="112">
        <v>-6769.555</v>
      </c>
      <c r="D18" s="112">
        <v>-4603</v>
      </c>
    </row>
    <row r="19" spans="1:4" s="80" customFormat="1" ht="15">
      <c r="A19" s="104"/>
      <c r="B19" s="111" t="s">
        <v>272</v>
      </c>
      <c r="C19" s="108"/>
      <c r="D19" s="108"/>
    </row>
    <row r="20" spans="1:4" s="80" customFormat="1" ht="15">
      <c r="A20" s="104">
        <v>11</v>
      </c>
      <c r="B20" s="103" t="s">
        <v>271</v>
      </c>
      <c r="C20" s="108">
        <v>35177.12</v>
      </c>
      <c r="D20" s="108">
        <v>27971</v>
      </c>
    </row>
    <row r="21" spans="1:4" s="80" customFormat="1" ht="15">
      <c r="A21" s="104">
        <v>12</v>
      </c>
      <c r="B21" s="103" t="s">
        <v>51</v>
      </c>
      <c r="C21" s="108">
        <v>-8567.708</v>
      </c>
      <c r="D21" s="108">
        <v>25984</v>
      </c>
    </row>
    <row r="22" spans="1:4" s="80" customFormat="1" ht="30">
      <c r="A22" s="104">
        <v>13</v>
      </c>
      <c r="B22" s="103" t="s">
        <v>270</v>
      </c>
      <c r="C22" s="108">
        <f>C12+C14+C15+C16+C17+C18+C20+C21</f>
        <v>-12327.611000000006</v>
      </c>
      <c r="D22" s="108">
        <v>62935</v>
      </c>
    </row>
    <row r="23" spans="1:4" s="80" customFormat="1" ht="15">
      <c r="A23" s="104">
        <v>14</v>
      </c>
      <c r="B23" s="103" t="s">
        <v>269</v>
      </c>
      <c r="C23" s="108">
        <v>-487.914</v>
      </c>
      <c r="D23" s="102">
        <v>-636</v>
      </c>
    </row>
    <row r="24" spans="1:4" s="80" customFormat="1" ht="28.5">
      <c r="A24" s="104">
        <v>15</v>
      </c>
      <c r="B24" s="107" t="s">
        <v>268</v>
      </c>
      <c r="C24" s="110">
        <f>C22+C23</f>
        <v>-12815.525000000007</v>
      </c>
      <c r="D24" s="109">
        <f>D22+D23</f>
        <v>62299</v>
      </c>
    </row>
    <row r="25" spans="1:4" s="80" customFormat="1" ht="15">
      <c r="A25" s="104"/>
      <c r="B25" s="256" t="s">
        <v>267</v>
      </c>
      <c r="C25" s="256"/>
      <c r="D25" s="256"/>
    </row>
    <row r="26" spans="1:4" s="80" customFormat="1" ht="30">
      <c r="A26" s="104">
        <v>16</v>
      </c>
      <c r="B26" s="103" t="s">
        <v>266</v>
      </c>
      <c r="C26" s="102">
        <v>0</v>
      </c>
      <c r="D26" s="102">
        <v>0</v>
      </c>
    </row>
    <row r="27" spans="1:4" s="80" customFormat="1" ht="30">
      <c r="A27" s="104">
        <v>17</v>
      </c>
      <c r="B27" s="103" t="s">
        <v>265</v>
      </c>
      <c r="C27" s="102">
        <v>0</v>
      </c>
      <c r="D27" s="102"/>
    </row>
    <row r="28" spans="1:4" s="80" customFormat="1" ht="15">
      <c r="A28" s="104">
        <v>18</v>
      </c>
      <c r="B28" s="103" t="s">
        <v>264</v>
      </c>
      <c r="C28" s="108">
        <v>83765</v>
      </c>
      <c r="D28" s="102">
        <v>123700</v>
      </c>
    </row>
    <row r="29" spans="1:4" s="80" customFormat="1" ht="15">
      <c r="A29" s="104">
        <v>19</v>
      </c>
      <c r="B29" s="103" t="s">
        <v>263</v>
      </c>
      <c r="C29" s="108">
        <v>-71083.143</v>
      </c>
      <c r="D29" s="102">
        <v>-132699</v>
      </c>
    </row>
    <row r="30" spans="1:4" s="80" customFormat="1" ht="15">
      <c r="A30" s="104">
        <v>20</v>
      </c>
      <c r="B30" s="103" t="s">
        <v>262</v>
      </c>
      <c r="C30" s="108">
        <v>32.452</v>
      </c>
      <c r="D30" s="102">
        <v>55</v>
      </c>
    </row>
    <row r="31" spans="1:4" s="80" customFormat="1" ht="15">
      <c r="A31" s="104">
        <v>21</v>
      </c>
      <c r="B31" s="103" t="s">
        <v>261</v>
      </c>
      <c r="C31" s="108">
        <f>-6969.949-482.899</f>
        <v>-7452.848</v>
      </c>
      <c r="D31" s="102">
        <v>-11574</v>
      </c>
    </row>
    <row r="32" spans="1:4" s="80" customFormat="1" ht="30">
      <c r="A32" s="104">
        <v>22</v>
      </c>
      <c r="B32" s="103" t="s">
        <v>260</v>
      </c>
      <c r="C32" s="102"/>
      <c r="D32" s="102"/>
    </row>
    <row r="33" spans="1:7" s="80" customFormat="1" ht="28.5">
      <c r="A33" s="104">
        <v>23</v>
      </c>
      <c r="B33" s="107" t="s">
        <v>259</v>
      </c>
      <c r="C33" s="106">
        <f>SUM(C26:C32)</f>
        <v>5261.461000000003</v>
      </c>
      <c r="D33" s="87">
        <f>SUM(D26:D32)</f>
        <v>-20518</v>
      </c>
      <c r="G33" s="80" t="s">
        <v>258</v>
      </c>
    </row>
    <row r="34" spans="1:4" s="80" customFormat="1" ht="15">
      <c r="A34" s="104"/>
      <c r="B34" s="256" t="s">
        <v>257</v>
      </c>
      <c r="C34" s="256"/>
      <c r="D34" s="256"/>
    </row>
    <row r="35" spans="1:4" s="80" customFormat="1" ht="15">
      <c r="A35" s="104">
        <v>24</v>
      </c>
      <c r="B35" s="103" t="s">
        <v>256</v>
      </c>
      <c r="C35" s="102">
        <v>20000</v>
      </c>
      <c r="D35" s="102">
        <v>0</v>
      </c>
    </row>
    <row r="36" spans="1:4" s="80" customFormat="1" ht="15">
      <c r="A36" s="104">
        <v>25</v>
      </c>
      <c r="B36" s="103" t="s">
        <v>255</v>
      </c>
      <c r="C36" s="102">
        <v>0</v>
      </c>
      <c r="D36" s="102">
        <v>0</v>
      </c>
    </row>
    <row r="37" spans="1:4" s="80" customFormat="1" ht="15">
      <c r="A37" s="104">
        <v>26</v>
      </c>
      <c r="B37" s="103" t="s">
        <v>254</v>
      </c>
      <c r="C37" s="102">
        <v>0</v>
      </c>
      <c r="D37" s="102">
        <v>0</v>
      </c>
    </row>
    <row r="38" spans="1:4" s="80" customFormat="1" ht="15">
      <c r="A38" s="104">
        <v>27</v>
      </c>
      <c r="B38" s="103" t="s">
        <v>253</v>
      </c>
      <c r="C38" s="102">
        <v>0</v>
      </c>
      <c r="D38" s="102">
        <v>0</v>
      </c>
    </row>
    <row r="39" spans="1:4" s="80" customFormat="1" ht="15">
      <c r="A39" s="104">
        <v>28</v>
      </c>
      <c r="B39" s="103" t="s">
        <v>252</v>
      </c>
      <c r="C39" s="102">
        <v>0</v>
      </c>
      <c r="D39" s="102">
        <v>0</v>
      </c>
    </row>
    <row r="40" spans="1:4" s="80" customFormat="1" ht="15">
      <c r="A40" s="104">
        <v>29</v>
      </c>
      <c r="B40" s="103" t="s">
        <v>251</v>
      </c>
      <c r="C40" s="102">
        <v>0</v>
      </c>
      <c r="D40" s="102">
        <v>0</v>
      </c>
    </row>
    <row r="41" spans="1:4" s="80" customFormat="1" ht="15">
      <c r="A41" s="104">
        <v>30</v>
      </c>
      <c r="B41" s="103" t="s">
        <v>250</v>
      </c>
      <c r="C41" s="102">
        <v>0</v>
      </c>
      <c r="D41" s="102">
        <v>0</v>
      </c>
    </row>
    <row r="42" spans="1:4" s="80" customFormat="1" ht="15">
      <c r="A42" s="104">
        <v>31</v>
      </c>
      <c r="B42" s="105" t="s">
        <v>249</v>
      </c>
      <c r="C42" s="102">
        <v>-19971</v>
      </c>
      <c r="D42" s="102">
        <v>0</v>
      </c>
    </row>
    <row r="43" spans="1:4" s="80" customFormat="1" ht="30">
      <c r="A43" s="104">
        <v>32</v>
      </c>
      <c r="B43" s="103" t="s">
        <v>248</v>
      </c>
      <c r="C43" s="102"/>
      <c r="D43" s="102">
        <v>0</v>
      </c>
    </row>
    <row r="44" spans="1:4" s="79" customFormat="1" ht="30">
      <c r="A44" s="89">
        <v>33</v>
      </c>
      <c r="B44" s="101" t="s">
        <v>247</v>
      </c>
      <c r="C44" s="87">
        <f>SUM(C35:C43)</f>
        <v>29</v>
      </c>
      <c r="D44" s="100">
        <f>SUM(D35:D43)</f>
        <v>0</v>
      </c>
    </row>
    <row r="45" spans="1:4" s="79" customFormat="1" ht="15">
      <c r="A45" s="89">
        <v>34</v>
      </c>
      <c r="B45" s="96" t="s">
        <v>246</v>
      </c>
      <c r="C45" s="95">
        <v>265</v>
      </c>
      <c r="D45" s="94">
        <v>-526</v>
      </c>
    </row>
    <row r="46" spans="1:4" s="79" customFormat="1" ht="14.25">
      <c r="A46" s="260">
        <v>35</v>
      </c>
      <c r="B46" s="261" t="s">
        <v>245</v>
      </c>
      <c r="C46" s="93"/>
      <c r="D46" s="92"/>
    </row>
    <row r="47" spans="1:4" s="79" customFormat="1" ht="14.25">
      <c r="A47" s="260"/>
      <c r="B47" s="261"/>
      <c r="C47" s="91">
        <f>C24+C33+C44+C45</f>
        <v>-7260.064000000004</v>
      </c>
      <c r="D47" s="90">
        <f>D24+D33+D44+D45</f>
        <v>41255</v>
      </c>
    </row>
    <row r="48" spans="1:6" s="79" customFormat="1" ht="15">
      <c r="A48" s="89">
        <v>36</v>
      </c>
      <c r="B48" s="88" t="s">
        <v>244</v>
      </c>
      <c r="C48" s="87">
        <v>105947</v>
      </c>
      <c r="D48" s="87">
        <v>64692</v>
      </c>
      <c r="F48" s="84"/>
    </row>
    <row r="49" spans="1:7" s="79" customFormat="1" ht="28.5">
      <c r="A49" s="89">
        <v>37</v>
      </c>
      <c r="B49" s="88" t="s">
        <v>243</v>
      </c>
      <c r="C49" s="106">
        <v>98686.562</v>
      </c>
      <c r="D49" s="87">
        <v>105947</v>
      </c>
      <c r="F49" s="86"/>
      <c r="G49" s="84"/>
    </row>
    <row r="50" spans="1:7" s="79" customFormat="1" ht="15">
      <c r="A50" s="81"/>
      <c r="C50" s="85"/>
      <c r="G50" s="84"/>
    </row>
    <row r="51" spans="2:7" s="79" customFormat="1" ht="15">
      <c r="B51" s="81" t="s">
        <v>242</v>
      </c>
      <c r="C51" s="255" t="s">
        <v>179</v>
      </c>
      <c r="D51" s="255"/>
      <c r="E51" s="84"/>
      <c r="F51" s="83"/>
      <c r="G51" s="81"/>
    </row>
    <row r="52" spans="2:7" s="79" customFormat="1" ht="15">
      <c r="B52" s="81"/>
      <c r="C52" s="82"/>
      <c r="D52" s="82"/>
      <c r="E52" s="84"/>
      <c r="F52" s="83"/>
      <c r="G52" s="81"/>
    </row>
    <row r="53" spans="1:3" s="79" customFormat="1" ht="15">
      <c r="A53" s="81" t="s">
        <v>129</v>
      </c>
      <c r="C53" s="80"/>
    </row>
    <row r="54" spans="2:9" s="79" customFormat="1" ht="15">
      <c r="B54" s="81" t="s">
        <v>398</v>
      </c>
      <c r="C54" s="255" t="s">
        <v>240</v>
      </c>
      <c r="D54" s="255"/>
      <c r="I54" s="81"/>
    </row>
    <row r="55" spans="1:3" s="79" customFormat="1" ht="15">
      <c r="A55" s="81"/>
      <c r="C55" s="80"/>
    </row>
    <row r="56" ht="15">
      <c r="A56" s="78"/>
    </row>
    <row r="57" ht="15">
      <c r="A57" s="78"/>
    </row>
    <row r="58" ht="15">
      <c r="A58" s="78"/>
    </row>
    <row r="59" spans="1:2" ht="15">
      <c r="A59" s="78"/>
      <c r="B59" s="77"/>
    </row>
  </sheetData>
  <sheetProtection/>
  <mergeCells count="10">
    <mergeCell ref="A46:A47"/>
    <mergeCell ref="B46:B47"/>
    <mergeCell ref="B5:B6"/>
    <mergeCell ref="C5:C6"/>
    <mergeCell ref="C51:D51"/>
    <mergeCell ref="C54:D54"/>
    <mergeCell ref="B25:D25"/>
    <mergeCell ref="B34:D34"/>
    <mergeCell ref="D5:D6"/>
    <mergeCell ref="B7:D7"/>
  </mergeCells>
  <printOptions/>
  <pageMargins left="0.7874015748031497" right="0.7874015748031497" top="0" bottom="0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2" sqref="C22:C23"/>
    </sheetView>
  </sheetViews>
  <sheetFormatPr defaultColWidth="9.00390625" defaultRowHeight="12.75"/>
  <cols>
    <col min="1" max="1" width="55.25390625" style="161" customWidth="1"/>
    <col min="2" max="2" width="17.875" style="161" customWidth="1"/>
    <col min="3" max="3" width="16.875" style="161" customWidth="1"/>
  </cols>
  <sheetData>
    <row r="1" spans="1:3" ht="12.75">
      <c r="A1" s="150"/>
      <c r="B1" s="150"/>
      <c r="C1" s="157"/>
    </row>
    <row r="2" spans="1:3" ht="12.75">
      <c r="A2" s="150"/>
      <c r="B2" s="150"/>
      <c r="C2" s="157"/>
    </row>
    <row r="3" spans="1:3" ht="12.75">
      <c r="A3" s="264" t="s">
        <v>399</v>
      </c>
      <c r="B3" s="264"/>
      <c r="C3" s="264"/>
    </row>
    <row r="4" spans="1:3" ht="12.75">
      <c r="A4" s="264" t="s">
        <v>422</v>
      </c>
      <c r="B4" s="264"/>
      <c r="C4" s="264"/>
    </row>
    <row r="5" spans="1:3" ht="12.75">
      <c r="A5" s="265"/>
      <c r="B5" s="265"/>
      <c r="C5" s="265"/>
    </row>
    <row r="6" spans="1:3" ht="24.75" customHeight="1" thickBot="1">
      <c r="A6" s="158"/>
      <c r="B6" s="158"/>
      <c r="C6" s="158"/>
    </row>
    <row r="7" spans="1:3" ht="39" thickBot="1">
      <c r="A7" s="159" t="s">
        <v>400</v>
      </c>
      <c r="B7" s="160" t="s">
        <v>401</v>
      </c>
      <c r="C7" s="160" t="s">
        <v>402</v>
      </c>
    </row>
    <row r="8" spans="1:3" ht="12.75" customHeight="1">
      <c r="A8" s="266" t="s">
        <v>403</v>
      </c>
      <c r="B8" s="268" t="s">
        <v>404</v>
      </c>
      <c r="C8" s="270">
        <v>0.128</v>
      </c>
    </row>
    <row r="9" spans="1:3" ht="12.75" customHeight="1">
      <c r="A9" s="267"/>
      <c r="B9" s="269"/>
      <c r="C9" s="271"/>
    </row>
    <row r="10" spans="1:3" ht="12.75" customHeight="1">
      <c r="A10" s="272" t="s">
        <v>405</v>
      </c>
      <c r="B10" s="273" t="s">
        <v>406</v>
      </c>
      <c r="C10" s="274">
        <v>0.002</v>
      </c>
    </row>
    <row r="11" spans="1:3" ht="12.75" customHeight="1">
      <c r="A11" s="267"/>
      <c r="B11" s="269"/>
      <c r="C11" s="271"/>
    </row>
    <row r="12" spans="1:3" ht="12.75" customHeight="1">
      <c r="A12" s="272" t="s">
        <v>407</v>
      </c>
      <c r="B12" s="275" t="s">
        <v>408</v>
      </c>
      <c r="C12" s="274">
        <v>0.11</v>
      </c>
    </row>
    <row r="13" spans="1:3" ht="12.75" customHeight="1">
      <c r="A13" s="267"/>
      <c r="B13" s="276"/>
      <c r="C13" s="271"/>
    </row>
    <row r="14" spans="1:3" ht="12.75" customHeight="1">
      <c r="A14" s="272" t="s">
        <v>409</v>
      </c>
      <c r="B14" s="275" t="s">
        <v>406</v>
      </c>
      <c r="C14" s="274">
        <v>0</v>
      </c>
    </row>
    <row r="15" spans="1:3" ht="13.5" customHeight="1" thickBot="1">
      <c r="A15" s="277"/>
      <c r="B15" s="278"/>
      <c r="C15" s="279"/>
    </row>
    <row r="16" spans="1:3" ht="12.75" customHeight="1">
      <c r="A16" s="266" t="s">
        <v>410</v>
      </c>
      <c r="B16" s="280" t="s">
        <v>411</v>
      </c>
      <c r="C16" s="270">
        <v>0.533</v>
      </c>
    </row>
    <row r="17" spans="1:3" ht="12.75" customHeight="1">
      <c r="A17" s="267"/>
      <c r="B17" s="276"/>
      <c r="C17" s="271"/>
    </row>
    <row r="18" spans="1:3" ht="12.75" customHeight="1">
      <c r="A18" s="272" t="s">
        <v>412</v>
      </c>
      <c r="B18" s="275" t="s">
        <v>413</v>
      </c>
      <c r="C18" s="274">
        <v>0.446</v>
      </c>
    </row>
    <row r="19" spans="1:3" ht="12.75" customHeight="1">
      <c r="A19" s="267"/>
      <c r="B19" s="276"/>
      <c r="C19" s="271"/>
    </row>
    <row r="20" spans="1:3" ht="12.75" customHeight="1">
      <c r="A20" s="272" t="s">
        <v>414</v>
      </c>
      <c r="B20" s="275" t="s">
        <v>415</v>
      </c>
      <c r="C20" s="274">
        <v>0.417</v>
      </c>
    </row>
    <row r="21" spans="1:3" ht="13.5" customHeight="1" thickBot="1">
      <c r="A21" s="277"/>
      <c r="B21" s="278"/>
      <c r="C21" s="279"/>
    </row>
    <row r="22" spans="1:3" ht="12.75" customHeight="1">
      <c r="A22" s="284" t="s">
        <v>416</v>
      </c>
      <c r="B22" s="285" t="s">
        <v>417</v>
      </c>
      <c r="C22" s="286">
        <v>1.053</v>
      </c>
    </row>
    <row r="23" spans="1:3" ht="13.5" customHeight="1" thickBot="1">
      <c r="A23" s="277"/>
      <c r="B23" s="278"/>
      <c r="C23" s="279"/>
    </row>
    <row r="24" spans="1:3" ht="12.75" customHeight="1">
      <c r="A24" s="266" t="s">
        <v>418</v>
      </c>
      <c r="B24" s="268" t="s">
        <v>404</v>
      </c>
      <c r="C24" s="287" t="s">
        <v>419</v>
      </c>
    </row>
    <row r="25" spans="1:3" ht="13.5" customHeight="1">
      <c r="A25" s="267"/>
      <c r="B25" s="269"/>
      <c r="C25" s="288"/>
    </row>
    <row r="26" spans="1:3" ht="12.75" customHeight="1">
      <c r="A26" s="272" t="s">
        <v>420</v>
      </c>
      <c r="B26" s="273" t="s">
        <v>404</v>
      </c>
      <c r="C26" s="282" t="s">
        <v>419</v>
      </c>
    </row>
    <row r="27" spans="1:3" ht="13.5" thickBot="1">
      <c r="A27" s="277"/>
      <c r="B27" s="281"/>
      <c r="C27" s="283"/>
    </row>
    <row r="31" ht="59.25" customHeight="1"/>
    <row r="32" spans="1:2" ht="12.75">
      <c r="A32" s="162" t="s">
        <v>421</v>
      </c>
      <c r="B32" s="162" t="s">
        <v>179</v>
      </c>
    </row>
    <row r="33" spans="1:2" ht="12.75">
      <c r="A33" s="162"/>
      <c r="B33" s="162"/>
    </row>
    <row r="34" spans="1:2" ht="13.5" customHeight="1">
      <c r="A34" s="162"/>
      <c r="B34" s="162"/>
    </row>
    <row r="35" spans="1:2" ht="12.75" hidden="1">
      <c r="A35" s="162"/>
      <c r="B35" s="162"/>
    </row>
    <row r="36" spans="1:2" ht="12.75">
      <c r="A36" s="162" t="s">
        <v>423</v>
      </c>
      <c r="B36" s="162" t="s">
        <v>240</v>
      </c>
    </row>
    <row r="37" spans="1:2" ht="12.75">
      <c r="A37" s="162"/>
      <c r="B37" s="162"/>
    </row>
  </sheetData>
  <sheetProtection/>
  <mergeCells count="33">
    <mergeCell ref="A26:A27"/>
    <mergeCell ref="B26:B27"/>
    <mergeCell ref="C26:C27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3:C3"/>
    <mergeCell ref="A4:C4"/>
    <mergeCell ref="A5:C5"/>
    <mergeCell ref="A8:A9"/>
    <mergeCell ref="B8:B9"/>
    <mergeCell ref="C8:C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Бакыта</cp:lastModifiedBy>
  <cp:lastPrinted>2010-01-19T08:31:57Z</cp:lastPrinted>
  <dcterms:created xsi:type="dcterms:W3CDTF">2000-03-09T04:32:56Z</dcterms:created>
  <dcterms:modified xsi:type="dcterms:W3CDTF">2010-01-31T06:37:14Z</dcterms:modified>
  <cp:category/>
  <cp:version/>
  <cp:contentType/>
  <cp:contentStatus/>
</cp:coreProperties>
</file>